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'!$A$1:$L$169</definedName>
  </definedNames>
  <calcPr calcId="145621"/>
</workbook>
</file>

<file path=xl/calcChain.xml><?xml version="1.0" encoding="utf-8"?>
<calcChain xmlns="http://schemas.openxmlformats.org/spreadsheetml/2006/main">
  <c r="J141" i="20" l="1"/>
  <c r="K141" i="20"/>
  <c r="L141" i="20"/>
  <c r="I141" i="20"/>
  <c r="J142" i="20"/>
  <c r="K142" i="20"/>
  <c r="L142" i="20"/>
  <c r="I142" i="20"/>
  <c r="I134" i="20"/>
  <c r="I111" i="20"/>
  <c r="I28" i="20"/>
  <c r="I25" i="20"/>
  <c r="I50" i="20"/>
  <c r="I144" i="20" l="1"/>
  <c r="J61" i="20" l="1"/>
  <c r="K61" i="20"/>
  <c r="L61" i="20"/>
  <c r="I35" i="20"/>
  <c r="I145" i="20"/>
  <c r="I143" i="20"/>
  <c r="J125" i="20"/>
  <c r="K125" i="20"/>
  <c r="L125" i="20"/>
  <c r="I125" i="20"/>
  <c r="H127" i="20"/>
  <c r="H126" i="20"/>
  <c r="J122" i="20"/>
  <c r="K122" i="20"/>
  <c r="L122" i="20"/>
  <c r="I122" i="20"/>
  <c r="H124" i="20"/>
  <c r="H123" i="20"/>
  <c r="J80" i="20"/>
  <c r="J79" i="20" s="1"/>
  <c r="K80" i="20"/>
  <c r="K79" i="20" s="1"/>
  <c r="L80" i="20"/>
  <c r="L79" i="20" s="1"/>
  <c r="H83" i="20"/>
  <c r="I81" i="20"/>
  <c r="I80" i="20" s="1"/>
  <c r="I79" i="20" s="1"/>
  <c r="H82" i="20"/>
  <c r="J91" i="20"/>
  <c r="K91" i="20"/>
  <c r="L91" i="20"/>
  <c r="H93" i="20"/>
  <c r="I102" i="20"/>
  <c r="I92" i="20"/>
  <c r="I91" i="20" s="1"/>
  <c r="I95" i="20"/>
  <c r="H63" i="20"/>
  <c r="H51" i="20"/>
  <c r="J49" i="20"/>
  <c r="K49" i="20"/>
  <c r="L49" i="20"/>
  <c r="I49" i="20"/>
  <c r="I43" i="20"/>
  <c r="I41" i="20"/>
  <c r="I26" i="20"/>
  <c r="J40" i="20" l="1"/>
  <c r="K40" i="20"/>
  <c r="L40" i="20"/>
  <c r="I40" i="20"/>
  <c r="H125" i="20" l="1"/>
  <c r="H122" i="20"/>
  <c r="J118" i="20"/>
  <c r="J116" i="20" s="1"/>
  <c r="K118" i="20"/>
  <c r="L118" i="20"/>
  <c r="L116" i="20" s="1"/>
  <c r="I120" i="20"/>
  <c r="I118" i="20" s="1"/>
  <c r="H121" i="20"/>
  <c r="H119" i="20"/>
  <c r="I117" i="20"/>
  <c r="I89" i="20"/>
  <c r="H95" i="20"/>
  <c r="I132" i="20"/>
  <c r="H132" i="20" s="1"/>
  <c r="I75" i="20"/>
  <c r="H75" i="20" s="1"/>
  <c r="J69" i="20"/>
  <c r="K69" i="20"/>
  <c r="L69" i="20"/>
  <c r="I69" i="20"/>
  <c r="H71" i="20"/>
  <c r="H64" i="20"/>
  <c r="I62" i="20"/>
  <c r="I61" i="20" s="1"/>
  <c r="J58" i="20"/>
  <c r="K58" i="20"/>
  <c r="L58" i="20"/>
  <c r="I59" i="20"/>
  <c r="H59" i="20" s="1"/>
  <c r="H30" i="20"/>
  <c r="H31" i="20"/>
  <c r="H32" i="20"/>
  <c r="H33" i="20"/>
  <c r="J29" i="20"/>
  <c r="K29" i="20"/>
  <c r="L29" i="20"/>
  <c r="I29" i="20"/>
  <c r="H28" i="20"/>
  <c r="I27" i="20"/>
  <c r="H27" i="20" s="1"/>
  <c r="I168" i="20"/>
  <c r="H168" i="20" s="1"/>
  <c r="H26" i="20"/>
  <c r="H35" i="20"/>
  <c r="H37" i="20"/>
  <c r="H41" i="20"/>
  <c r="H42" i="20"/>
  <c r="H43" i="20"/>
  <c r="H46" i="20"/>
  <c r="H48" i="20"/>
  <c r="H50" i="20"/>
  <c r="H53" i="20"/>
  <c r="H55" i="20"/>
  <c r="H66" i="20"/>
  <c r="H77" i="20"/>
  <c r="H81" i="20"/>
  <c r="H86" i="20"/>
  <c r="H89" i="20"/>
  <c r="H92" i="20"/>
  <c r="H97" i="20"/>
  <c r="H99" i="20"/>
  <c r="H102" i="20"/>
  <c r="H104" i="20"/>
  <c r="H112" i="20"/>
  <c r="H115" i="20"/>
  <c r="H120" i="20"/>
  <c r="H129" i="20"/>
  <c r="H136" i="20"/>
  <c r="H138" i="20"/>
  <c r="H140" i="20"/>
  <c r="H143" i="20"/>
  <c r="H145" i="20"/>
  <c r="H146" i="20"/>
  <c r="H147" i="20"/>
  <c r="H153" i="20"/>
  <c r="H158" i="20"/>
  <c r="H161" i="20"/>
  <c r="H164" i="20"/>
  <c r="H166" i="20"/>
  <c r="H144" i="20" l="1"/>
  <c r="I116" i="20"/>
  <c r="H117" i="20"/>
  <c r="H62" i="20"/>
  <c r="I24" i="20"/>
  <c r="H118" i="20"/>
  <c r="I58" i="20"/>
  <c r="K116" i="20"/>
  <c r="H25" i="20"/>
  <c r="H111" i="20"/>
  <c r="L167" i="20" l="1"/>
  <c r="K167" i="20"/>
  <c r="L165" i="20"/>
  <c r="K165" i="20"/>
  <c r="L163" i="20"/>
  <c r="K163" i="20"/>
  <c r="L160" i="20"/>
  <c r="L159" i="20" s="1"/>
  <c r="K160" i="20"/>
  <c r="K159" i="20" s="1"/>
  <c r="L157" i="20"/>
  <c r="L156" i="20" s="1"/>
  <c r="K157" i="20"/>
  <c r="K156" i="20" s="1"/>
  <c r="L154" i="20"/>
  <c r="L151" i="20" s="1"/>
  <c r="L150" i="20" s="1"/>
  <c r="L149" i="20" s="1"/>
  <c r="K154" i="20"/>
  <c r="K151" i="20" s="1"/>
  <c r="L152" i="20"/>
  <c r="K152" i="20"/>
  <c r="L139" i="20"/>
  <c r="K139" i="20"/>
  <c r="L137" i="20"/>
  <c r="K137" i="20"/>
  <c r="L135" i="20"/>
  <c r="K135" i="20"/>
  <c r="L131" i="20"/>
  <c r="L130" i="20" s="1"/>
  <c r="K131" i="20"/>
  <c r="K130" i="20" s="1"/>
  <c r="L128" i="20"/>
  <c r="K128" i="20"/>
  <c r="L114" i="20"/>
  <c r="L113" i="20" s="1"/>
  <c r="K114" i="20"/>
  <c r="K113" i="20" s="1"/>
  <c r="L109" i="20"/>
  <c r="L108" i="20" s="1"/>
  <c r="L107" i="20" s="1"/>
  <c r="K109" i="20"/>
  <c r="K108" i="20" s="1"/>
  <c r="L103" i="20"/>
  <c r="L101" i="20" s="1"/>
  <c r="L100" i="20" s="1"/>
  <c r="K103" i="20"/>
  <c r="K101" i="20" s="1"/>
  <c r="K100" i="20" s="1"/>
  <c r="L98" i="20"/>
  <c r="K98" i="20"/>
  <c r="L96" i="20"/>
  <c r="K96" i="20"/>
  <c r="L88" i="20"/>
  <c r="L87" i="20" s="1"/>
  <c r="K88" i="20"/>
  <c r="K87" i="20" s="1"/>
  <c r="L85" i="20"/>
  <c r="L84" i="20" s="1"/>
  <c r="K85" i="20"/>
  <c r="K84" i="20" s="1"/>
  <c r="L76" i="20"/>
  <c r="K76" i="20"/>
  <c r="L74" i="20"/>
  <c r="K74" i="20"/>
  <c r="L67" i="20"/>
  <c r="K67" i="20"/>
  <c r="L65" i="20"/>
  <c r="K65" i="20"/>
  <c r="L57" i="20"/>
  <c r="K57" i="20"/>
  <c r="L54" i="20"/>
  <c r="K54" i="20"/>
  <c r="L52" i="20"/>
  <c r="K52" i="20"/>
  <c r="L47" i="20"/>
  <c r="K47" i="20"/>
  <c r="L45" i="20"/>
  <c r="K45" i="20"/>
  <c r="L39" i="20"/>
  <c r="L38" i="20" s="1"/>
  <c r="K39" i="20"/>
  <c r="K38" i="20" s="1"/>
  <c r="L36" i="20"/>
  <c r="K36" i="20"/>
  <c r="L34" i="20"/>
  <c r="K34" i="20"/>
  <c r="L24" i="20"/>
  <c r="L23" i="20" s="1"/>
  <c r="L22" i="20" s="1"/>
  <c r="K24" i="20"/>
  <c r="K23" i="20" s="1"/>
  <c r="K22" i="20" s="1"/>
  <c r="H149" i="20" l="1"/>
  <c r="L148" i="20"/>
  <c r="K78" i="20"/>
  <c r="K162" i="20"/>
  <c r="L78" i="20"/>
  <c r="K150" i="20"/>
  <c r="H151" i="20"/>
  <c r="L106" i="20"/>
  <c r="L105" i="20" s="1"/>
  <c r="H108" i="20"/>
  <c r="K107" i="20"/>
  <c r="K106" i="20" s="1"/>
  <c r="K105" i="20" s="1"/>
  <c r="L134" i="20"/>
  <c r="L21" i="20"/>
  <c r="K60" i="20"/>
  <c r="K56" i="20" s="1"/>
  <c r="K73" i="20"/>
  <c r="L94" i="20"/>
  <c r="L90" i="20" s="1"/>
  <c r="L162" i="20"/>
  <c r="K21" i="20"/>
  <c r="K94" i="20"/>
  <c r="K44" i="20"/>
  <c r="L44" i="20"/>
  <c r="L60" i="20"/>
  <c r="L56" i="20" s="1"/>
  <c r="L73" i="20"/>
  <c r="K134" i="20"/>
  <c r="H148" i="20" l="1"/>
  <c r="L133" i="20"/>
  <c r="L72" i="20"/>
  <c r="K72" i="20"/>
  <c r="H150" i="20"/>
  <c r="K90" i="20"/>
  <c r="H91" i="20"/>
  <c r="I167" i="20"/>
  <c r="I165" i="20"/>
  <c r="H165" i="20" s="1"/>
  <c r="I163" i="20"/>
  <c r="H163" i="20" s="1"/>
  <c r="I160" i="20"/>
  <c r="I157" i="20"/>
  <c r="I152" i="20"/>
  <c r="I139" i="20"/>
  <c r="H139" i="20" s="1"/>
  <c r="I137" i="20"/>
  <c r="H137" i="20" s="1"/>
  <c r="I135" i="20"/>
  <c r="I131" i="20"/>
  <c r="I128" i="20"/>
  <c r="H116" i="20"/>
  <c r="I114" i="20"/>
  <c r="I110" i="20"/>
  <c r="I103" i="20"/>
  <c r="I98" i="20"/>
  <c r="H98" i="20" s="1"/>
  <c r="I96" i="20"/>
  <c r="H96" i="20" s="1"/>
  <c r="I88" i="20"/>
  <c r="I85" i="20"/>
  <c r="I76" i="20"/>
  <c r="H76" i="20" s="1"/>
  <c r="I74" i="20"/>
  <c r="H74" i="20" s="1"/>
  <c r="I68" i="20"/>
  <c r="I65" i="20"/>
  <c r="H65" i="20" s="1"/>
  <c r="H61" i="20"/>
  <c r="I54" i="20"/>
  <c r="H54" i="20" s="1"/>
  <c r="I52" i="20"/>
  <c r="H52" i="20" s="1"/>
  <c r="H49" i="20"/>
  <c r="I47" i="20"/>
  <c r="H47" i="20" s="1"/>
  <c r="I45" i="20"/>
  <c r="H45" i="20" s="1"/>
  <c r="I36" i="20"/>
  <c r="H36" i="20" s="1"/>
  <c r="I34" i="20"/>
  <c r="H34" i="20" s="1"/>
  <c r="H29" i="20"/>
  <c r="H24" i="20"/>
  <c r="J109" i="20"/>
  <c r="J108" i="20" s="1"/>
  <c r="J107" i="20" s="1"/>
  <c r="J24" i="20"/>
  <c r="J45" i="20"/>
  <c r="J57" i="20"/>
  <c r="J54" i="20"/>
  <c r="J52" i="20"/>
  <c r="J47" i="20"/>
  <c r="J67" i="20"/>
  <c r="J167" i="20"/>
  <c r="J165" i="20"/>
  <c r="J163" i="20"/>
  <c r="J160" i="20"/>
  <c r="J159" i="20" s="1"/>
  <c r="J157" i="20"/>
  <c r="J156" i="20" s="1"/>
  <c r="J154" i="20"/>
  <c r="J151" i="20" s="1"/>
  <c r="J150" i="20" s="1"/>
  <c r="J149" i="20" s="1"/>
  <c r="J148" i="20" s="1"/>
  <c r="J152" i="20"/>
  <c r="J139" i="20"/>
  <c r="J137" i="20"/>
  <c r="J135" i="20"/>
  <c r="J131" i="20"/>
  <c r="J130" i="20" s="1"/>
  <c r="J128" i="20"/>
  <c r="J114" i="20"/>
  <c r="J113" i="20" s="1"/>
  <c r="J103" i="20"/>
  <c r="J101" i="20" s="1"/>
  <c r="J100" i="20" s="1"/>
  <c r="J98" i="20"/>
  <c r="J96" i="20"/>
  <c r="J88" i="20"/>
  <c r="J87" i="20" s="1"/>
  <c r="J85" i="20"/>
  <c r="J84" i="20" s="1"/>
  <c r="J76" i="20"/>
  <c r="J74" i="20"/>
  <c r="J65" i="20"/>
  <c r="J39" i="20"/>
  <c r="J38" i="20" s="1"/>
  <c r="J36" i="20"/>
  <c r="J34" i="20"/>
  <c r="H135" i="20" l="1"/>
  <c r="H152" i="20"/>
  <c r="L169" i="20"/>
  <c r="J78" i="20"/>
  <c r="J106" i="20"/>
  <c r="J105" i="20" s="1"/>
  <c r="H142" i="20"/>
  <c r="K133" i="20"/>
  <c r="K169" i="20" s="1"/>
  <c r="I113" i="20"/>
  <c r="H113" i="20" s="1"/>
  <c r="H114" i="20"/>
  <c r="I67" i="20"/>
  <c r="H67" i="20" s="1"/>
  <c r="H68" i="20"/>
  <c r="H80" i="20"/>
  <c r="I154" i="20"/>
  <c r="H154" i="20" s="1"/>
  <c r="H155" i="20"/>
  <c r="H69" i="20"/>
  <c r="H70" i="20"/>
  <c r="I84" i="20"/>
  <c r="H84" i="20" s="1"/>
  <c r="H85" i="20"/>
  <c r="I101" i="20"/>
  <c r="H103" i="20"/>
  <c r="H128" i="20"/>
  <c r="I156" i="20"/>
  <c r="H156" i="20" s="1"/>
  <c r="H157" i="20"/>
  <c r="I87" i="20"/>
  <c r="H87" i="20" s="1"/>
  <c r="H88" i="20"/>
  <c r="I109" i="20"/>
  <c r="I107" i="20" s="1"/>
  <c r="I106" i="20" s="1"/>
  <c r="H110" i="20"/>
  <c r="I130" i="20"/>
  <c r="H130" i="20" s="1"/>
  <c r="H131" i="20"/>
  <c r="I159" i="20"/>
  <c r="H159" i="20" s="1"/>
  <c r="H160" i="20"/>
  <c r="H167" i="20"/>
  <c r="I23" i="20"/>
  <c r="J23" i="20"/>
  <c r="J22" i="20" s="1"/>
  <c r="J21" i="20" s="1"/>
  <c r="I162" i="20"/>
  <c r="H162" i="20" s="1"/>
  <c r="I73" i="20"/>
  <c r="I94" i="20"/>
  <c r="I44" i="20"/>
  <c r="H44" i="20" s="1"/>
  <c r="J73" i="20"/>
  <c r="J134" i="20"/>
  <c r="J133" i="20" s="1"/>
  <c r="J162" i="20"/>
  <c r="J94" i="20"/>
  <c r="J90" i="20" s="1"/>
  <c r="J44" i="20"/>
  <c r="J60" i="20"/>
  <c r="J56" i="20" s="1"/>
  <c r="I133" i="20" l="1"/>
  <c r="H133" i="20" s="1"/>
  <c r="M133" i="20" s="1"/>
  <c r="H141" i="20"/>
  <c r="J72" i="20"/>
  <c r="J169" i="20" s="1"/>
  <c r="I105" i="20"/>
  <c r="H134" i="20"/>
  <c r="I22" i="20"/>
  <c r="H23" i="20"/>
  <c r="I100" i="20"/>
  <c r="H100" i="20" s="1"/>
  <c r="H101" i="20"/>
  <c r="I39" i="20"/>
  <c r="H40" i="20"/>
  <c r="H73" i="20"/>
  <c r="H109" i="20"/>
  <c r="I60" i="20"/>
  <c r="I57" i="20"/>
  <c r="H57" i="20" s="1"/>
  <c r="H58" i="20"/>
  <c r="I78" i="20"/>
  <c r="H78" i="20" s="1"/>
  <c r="H79" i="20"/>
  <c r="I90" i="20"/>
  <c r="H90" i="20" s="1"/>
  <c r="H94" i="20"/>
  <c r="I72" i="20" l="1"/>
  <c r="H72" i="20" s="1"/>
  <c r="I56" i="20"/>
  <c r="H60" i="20"/>
  <c r="H107" i="20"/>
  <c r="I38" i="20"/>
  <c r="H38" i="20" s="1"/>
  <c r="H39" i="20"/>
  <c r="I21" i="20"/>
  <c r="H22" i="20"/>
  <c r="H56" i="20" l="1"/>
  <c r="I169" i="20"/>
  <c r="H169" i="20" s="1"/>
  <c r="H105" i="20"/>
  <c r="H106" i="20"/>
  <c r="H21" i="20"/>
</calcChain>
</file>

<file path=xl/sharedStrings.xml><?xml version="1.0" encoding="utf-8"?>
<sst xmlns="http://schemas.openxmlformats.org/spreadsheetml/2006/main" count="1061" uniqueCount="446">
  <si>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</si>
  <si>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</si>
  <si>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</si>
  <si>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</si>
  <si>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</si>
  <si>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</si>
  <si>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</si>
  <si>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</si>
  <si>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</si>
  <si>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</si>
  <si>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</si>
  <si>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</si>
  <si>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</si>
  <si>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</si>
  <si>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</si>
  <si>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</si>
  <si>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</si>
  <si>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</si>
  <si>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</si>
  <si>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Основное мероприятие "Организация и проведение мероприятий в сфере физической культуры и спорта"</t>
  </si>
  <si>
    <t>11</t>
  </si>
  <si>
    <t>Основное мероприятие "Обеспечение деятельности муниципальных учреждений культуры"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</si>
  <si>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</si>
  <si>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</si>
  <si>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</si>
  <si>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</si>
  <si>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Основное мероприятие "Ремонт муниципального жилищного фонда, поддержка жилищного фонда с высоким уровнем износа"</t>
  </si>
  <si>
    <t>Проведение мероприятий по капитальному ремонту и ремонту муниципального жилищного фонда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</si>
  <si>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</si>
  <si>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</si>
  <si>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</si>
  <si>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</si>
  <si>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Капитальные вложения в объекты государственной (муниципальной) собственности</t>
  </si>
  <si>
    <t>400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</si>
  <si>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</si>
  <si>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</si>
  <si>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</si>
  <si>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</si>
  <si>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</si>
  <si>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</si>
  <si>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</si>
  <si>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</si>
  <si>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</si>
  <si>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</si>
  <si>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</si>
  <si>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</si>
  <si>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</si>
  <si>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</si>
  <si>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Основное мероприятие "Организация и осуществление мероприятий по гражданской обороне"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</si>
  <si>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</si>
  <si>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14</t>
  </si>
  <si>
    <t>Основное мероприятие "Обеспечение первичных мер пожарной безопасности"</t>
  </si>
  <si>
    <t>06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</si>
  <si>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</si>
  <si>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</si>
  <si>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</si>
  <si>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</si>
  <si>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</si>
  <si>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>120</t>
  </si>
  <si>
    <t>Основное мероприятие "Социальное обеспечение"</t>
  </si>
  <si>
    <t>Доплаты к пенсиям муниципальных служащих</t>
  </si>
  <si>
    <t>Основное мероприятие "Осуществление закупок для муниципальных нужд"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</si>
  <si>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</si>
  <si>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</si>
  <si>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</si>
  <si>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</si>
  <si>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</si>
  <si>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830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</si>
  <si>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</si>
  <si>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</si>
  <si>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</si>
  <si>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</si>
  <si>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</si>
  <si>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</si>
  <si>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</si>
  <si>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</si>
  <si>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</si>
  <si>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</si>
  <si>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>Основное мероприятие "Проведение мероприятий по капитальному ремонту гидротехнических сооружений, находящихся в муниципальной собственности"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</si>
  <si>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</si>
  <si>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</si>
  <si>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</si>
  <si>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</si>
  <si>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</si>
  <si>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</si>
  <si>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</si>
  <si>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Основное мероприятие "Обеспечение деятельности ликвидационной комиссии казенного учреждения"</t>
  </si>
  <si>
    <t>01 1 02 00000</t>
  </si>
  <si>
    <t>01 1 02 07590</t>
  </si>
  <si>
    <t>01 1 04 09004</t>
  </si>
  <si>
    <t>01 1 03 00040</t>
  </si>
  <si>
    <t>01 1 03 00000</t>
  </si>
  <si>
    <t>03 0 04 09130</t>
  </si>
  <si>
    <t>03 0 04 00000</t>
  </si>
  <si>
    <t>03 0 00 00000</t>
  </si>
  <si>
    <t>03 0 01 00000</t>
  </si>
  <si>
    <t>03 0 01 09110</t>
  </si>
  <si>
    <t>03 0 02 00000</t>
  </si>
  <si>
    <t>03 0 02 09120</t>
  </si>
  <si>
    <t>03 0 03 00000</t>
  </si>
  <si>
    <t>03 0 03 00130</t>
  </si>
  <si>
    <t>03 0 05 00000</t>
  </si>
  <si>
    <t>03 0 05 S1160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</si>
  <si>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</si>
  <si>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</si>
  <si>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</si>
  <si>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</si>
  <si>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</si>
  <si>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</si>
  <si>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</si>
  <si>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</si>
  <si>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 xml:space="preserve">Подпрограмма I "Развитие и функционирование дорожно-транспортного комплекса городского поселения Сергиев Посад" 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</si>
  <si>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</si>
  <si>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</si>
  <si>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</si>
  <si>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</si>
  <si>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</si>
  <si>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</si>
  <si>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</si>
  <si>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</si>
  <si>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</si>
  <si>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</si>
  <si>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</si>
  <si>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</si>
  <si>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</si>
  <si>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</si>
  <si>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</si>
  <si>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</si>
  <si>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</si>
  <si>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</si>
  <si>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</si>
  <si>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</si>
  <si>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</si>
  <si>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Основное мероприятие "Организация и проведение мероприятий для детей и молодежи"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</si>
  <si>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</si>
  <si>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</si>
  <si>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</si>
  <si>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</si>
  <si>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</si>
  <si>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</si>
  <si>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</si>
  <si>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</si>
  <si>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</si>
  <si>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</si>
  <si>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</si>
  <si>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</si>
  <si>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10 0 01 L0200</t>
  </si>
  <si>
    <t>09 3 00 00000</t>
  </si>
  <si>
    <t>09 2 02 05590</t>
  </si>
  <si>
    <t>09 2 02 00000</t>
  </si>
  <si>
    <t>09 2 01 06590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</si>
  <si>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</si>
  <si>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</si>
  <si>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</si>
  <si>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</si>
  <si>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</si>
  <si>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</si>
  <si>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</si>
  <si>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>09 1 03 00000</t>
  </si>
  <si>
    <t xml:space="preserve">09 1 02 02200 </t>
  </si>
  <si>
    <t xml:space="preserve">09 1 02 00000 </t>
  </si>
  <si>
    <t xml:space="preserve">09 1 01 01200 </t>
  </si>
  <si>
    <t xml:space="preserve">09 1 01 00000 </t>
  </si>
  <si>
    <t>09 1 00 00000</t>
  </si>
  <si>
    <t xml:space="preserve"> Социальное обеспечение и иные выплаты населению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</si>
  <si>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</si>
  <si>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</si>
  <si>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</si>
  <si>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</si>
  <si>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S9602</t>
  </si>
  <si>
    <t>07 0 02 09603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</si>
  <si>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</si>
  <si>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</si>
  <si>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</si>
  <si>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</si>
  <si>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06 1 02 00000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</si>
  <si>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</si>
  <si>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</si>
  <si>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</si>
  <si>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</si>
  <si>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</si>
  <si>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04 2 02 00000</t>
  </si>
  <si>
    <t>04 2 02 08004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</si>
  <si>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</si>
  <si>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</si>
  <si>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</si>
  <si>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</si>
  <si>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</si>
  <si>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 xml:space="preserve">Подпрограмма I "Благоустройство общественных территорий" 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</si>
  <si>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</si>
  <si>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</si>
  <si>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</si>
  <si>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</si>
  <si>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</si>
  <si>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</si>
  <si>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08 1 03 00000</t>
  </si>
  <si>
    <t>08 1 03 06004</t>
  </si>
  <si>
    <t>08 1 03 11500</t>
  </si>
  <si>
    <t>Основное мероприятие "Содержание мест захоронения"</t>
  </si>
  <si>
    <t>Основное мероприятие  "Ремонт подъездов многоквартирных домов"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</si>
  <si>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</si>
  <si>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</si>
  <si>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</si>
  <si>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</si>
  <si>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</si>
  <si>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</si>
  <si>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</si>
  <si>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</si>
  <si>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</si>
  <si>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</si>
  <si>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</si>
  <si>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</si>
  <si>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(тыс. рублей)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</si>
  <si>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2018 год</t>
  </si>
  <si>
    <t>1.1</t>
  </si>
  <si>
    <t>1</t>
  </si>
  <si>
    <t>1.1.2</t>
  </si>
  <si>
    <t>1.1.1</t>
  </si>
  <si>
    <t>1.1.1.1</t>
  </si>
  <si>
    <t>1.1.2.1</t>
  </si>
  <si>
    <t>1.1.3</t>
  </si>
  <si>
    <t>1.1.3.1</t>
  </si>
  <si>
    <t>1.1.4</t>
  </si>
  <si>
    <t>1.1.4.1</t>
  </si>
  <si>
    <t>2</t>
  </si>
  <si>
    <t>2.1.</t>
  </si>
  <si>
    <t>Оценка недвижимости, признание прав и регулирование отношений по муниципальной собственности. Закупка товаров, работ и услуг для обеспечения
государственных (муниципальных) нужд</t>
  </si>
  <si>
    <t>2.1.1.2</t>
  </si>
  <si>
    <t>3</t>
  </si>
  <si>
    <t>3.1</t>
  </si>
  <si>
    <t>3.1.1</t>
  </si>
  <si>
    <t>3.2</t>
  </si>
  <si>
    <t>3.2.1</t>
  </si>
  <si>
    <t>3.3</t>
  </si>
  <si>
    <t>3.3.1</t>
  </si>
  <si>
    <t>3.4</t>
  </si>
  <si>
    <t>3.4.1</t>
  </si>
  <si>
    <t>3.5</t>
  </si>
  <si>
    <t>3.5.1</t>
  </si>
  <si>
    <t>4</t>
  </si>
  <si>
    <t>4.1</t>
  </si>
  <si>
    <t>4.1.1</t>
  </si>
  <si>
    <t>4.1.1.2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</si>
  <si>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</si>
  <si>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</si>
  <si>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</si>
  <si>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</si>
  <si>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4.2.2</t>
  </si>
  <si>
    <t>4.2.2.1</t>
  </si>
  <si>
    <t>4.2.3</t>
  </si>
  <si>
    <t>4.2.3.1</t>
  </si>
  <si>
    <t>5</t>
  </si>
  <si>
    <t>5.1</t>
  </si>
  <si>
    <t>6</t>
  </si>
  <si>
    <t>6.1</t>
  </si>
  <si>
    <t>6.1.1</t>
  </si>
  <si>
    <t>6.1.1.1</t>
  </si>
  <si>
    <t>6.2</t>
  </si>
  <si>
    <t>Основное мероприятие "Ремонт дворовых территорий многоквартирных домов городского поселения"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</si>
  <si>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</si>
  <si>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</si>
  <si>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</si>
  <si>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</si>
  <si>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</si>
  <si>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6.1.2.1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</si>
  <si>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</si>
  <si>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</si>
  <si>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</si>
  <si>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</si>
  <si>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</si>
  <si>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</si>
  <si>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</si>
  <si>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</si>
  <si>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</si>
  <si>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</si>
  <si>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 xml:space="preserve">Обеспечение мероприятий по переселению граждан из аварийного жилищного фонда.  Бюджетные инвестиции </t>
  </si>
  <si>
    <t>7.2</t>
  </si>
  <si>
    <t>7.2.1</t>
  </si>
  <si>
    <t>Обеспечение мероприятий по переселению граждан из аварийного жилищного фонда (софинансирование строительства МКД).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</si>
  <si>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7.2.2</t>
  </si>
  <si>
    <t>Обеспечение мероприятий по переселению граждан из аварийного жилищного фонда  (дополнительные площади при строительстве МКД)".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</si>
  <si>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7.2.3</t>
  </si>
  <si>
    <t>7.3</t>
  </si>
  <si>
    <t>7.3.1</t>
  </si>
  <si>
    <t>7.3.1.1</t>
  </si>
  <si>
    <t>7.3.1.2</t>
  </si>
  <si>
    <t>8</t>
  </si>
  <si>
    <t>8.1</t>
  </si>
  <si>
    <t>8.1.1</t>
  </si>
  <si>
    <t>8.1.1.1</t>
  </si>
  <si>
    <t>Иные бюджетные ассигнования. Исполнение судебных актов</t>
  </si>
  <si>
    <t>8.1.2</t>
  </si>
  <si>
    <t>8.1.2.1.</t>
  </si>
  <si>
    <t>8.1.2.1.1</t>
  </si>
  <si>
    <t>8.2</t>
  </si>
  <si>
    <t>8.2.1</t>
  </si>
  <si>
    <t>8.2.1.1</t>
  </si>
  <si>
    <t>8.1.3</t>
  </si>
  <si>
    <t>8.1.3.1</t>
  </si>
  <si>
    <t>8.1.3.2</t>
  </si>
  <si>
    <t>Проведение мероприятий по ремонту подъездов многоквартирных домов.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</si>
  <si>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>9</t>
  </si>
  <si>
    <t>9.1</t>
  </si>
  <si>
    <t>9.1.1</t>
  </si>
  <si>
    <t>9.1.1.1</t>
  </si>
  <si>
    <t xml:space="preserve">Организация и проведение мероприятий для детей и молодежи. Субсидии бюджетным учреждениям 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</si>
  <si>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</si>
  <si>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</si>
  <si>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</si>
  <si>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</si>
  <si>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9.1.3.1</t>
  </si>
  <si>
    <t xml:space="preserve">Организация и проведение мероприятий в сфере физической культуры и спорта. Субсидии бюджетным учреждениям 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</si>
  <si>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</si>
  <si>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</si>
  <si>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</si>
  <si>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</si>
  <si>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</si>
  <si>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</si>
  <si>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</si>
  <si>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</si>
  <si>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</si>
  <si>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</si>
  <si>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9.2.1.5</t>
  </si>
  <si>
    <t>Обеспечение деятельности ликвидационной комиссии  казенного учреждения МКУ "Агентство культурного и социального развития". Социальные выплаты гражданам, кроме публичных
нормативных социальных выплат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</si>
  <si>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</si>
  <si>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</si>
  <si>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</si>
  <si>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</si>
  <si>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</si>
  <si>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</si>
  <si>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</si>
  <si>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</si>
  <si>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</si>
  <si>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</si>
  <si>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</si>
  <si>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 xml:space="preserve">Мероприятия по улучшению жилищных условий семей, имеющих семь и более детей. Социальные выплаты гражданам, кроме публичных
нормативных социальных выплат 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</si>
  <si>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</si>
  <si>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</si>
  <si>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</si>
  <si>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</si>
  <si>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</si>
  <si>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</si>
  <si>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</si>
  <si>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</si>
  <si>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>2.1.1.3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</si>
  <si>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</si>
  <si>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1.1.1.1.1</t>
  </si>
  <si>
    <t>1.1.1.1.2</t>
  </si>
  <si>
    <t>1.1.1.1.3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</si>
  <si>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</si>
  <si>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</si>
  <si>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</si>
  <si>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310</t>
  </si>
  <si>
    <t>Капитальные вложения в объекты государственной (муниципальной) собственности.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</si>
  <si>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Обеспечение мероприятий по переселению граждан из аварийного жилищного фонда  (строительство внешних тепловых сетей к строящемуся МКД)" </t>
  </si>
  <si>
    <t>2.1.1.</t>
  </si>
  <si>
    <t>2.1.1.1.2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</si>
  <si>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</si>
  <si>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</si>
  <si>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</si>
  <si>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</si>
  <si>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</si>
  <si>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</si>
  <si>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</si>
  <si>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</si>
  <si>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Расходы на выплаты персоналу казенных учреждений</t>
  </si>
  <si>
    <t>110</t>
  </si>
  <si>
    <t>1.1.2.2</t>
  </si>
  <si>
    <t>1.1.2.3</t>
  </si>
  <si>
    <t>1.1.2.4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</si>
  <si>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</si>
  <si>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</si>
  <si>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>Межбюджетные трансферты Сергиево-Посадскому муниципальному району в рамках осуществления дорожной деятельности на ремонт дворовых территорий многоквартирных домов городского поселения и проездов к ним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</si>
  <si>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</si>
  <si>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</si>
  <si>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5.2.</t>
  </si>
  <si>
    <t xml:space="preserve"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</si>
  <si>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</si>
  <si>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</si>
  <si>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</si>
  <si>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</si>
  <si>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8.1.1.2.1</t>
  </si>
  <si>
    <t>8.1.1.2.2</t>
  </si>
  <si>
    <t>8.1.1.2.3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</si>
  <si>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</si>
  <si>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</si>
  <si>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</si>
  <si>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 xml:space="preserve">Обеспечение деятельности ликвидационной комиссии  казенного учреждения МКУ "Служба городских кладбищ Сергиев Посада". </t>
  </si>
  <si>
    <t>8.1.3.2.1</t>
  </si>
  <si>
    <t>8.1.3.2.2</t>
  </si>
  <si>
    <t>8.1.3.2.3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</si>
  <si>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</si>
  <si>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</si>
  <si>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</si>
  <si>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</si>
  <si>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</si>
  <si>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</si>
  <si>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 xml:space="preserve">Субсидии автономным учреждениям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</si>
  <si>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</t>
  </si>
  <si>
    <t>Социальные выплаты гражданам, кроме публичных нормативных социальных выплат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</si>
  <si>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</si>
  <si>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городского поселения</t>
  </si>
  <si>
    <t>09 3 01 00270</t>
  </si>
  <si>
    <t>08 1 06 00000</t>
  </si>
  <si>
    <t>08 1 06 L5553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</si>
  <si>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</si>
  <si>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</si>
  <si>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</si>
  <si>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8.1.6.1</t>
  </si>
  <si>
    <t xml:space="preserve">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 </t>
  </si>
  <si>
    <t xml:space="preserve">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</si>
  <si>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>3.3.2</t>
  </si>
  <si>
    <t>04 2 01 S0240</t>
  </si>
  <si>
    <t>4.2.1.3</t>
  </si>
  <si>
    <t>04 2 01 60240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</si>
  <si>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капитальному ремонту и ремонту автомобильных дорог общего пользования местного значения за счет средств бюджета Московской области</t>
  </si>
  <si>
    <t>7.1.2</t>
  </si>
  <si>
    <t xml:space="preserve">Мероприятия по переселению граждан из аварийного жилищного фонда  </t>
  </si>
  <si>
    <t>6.2.1.3</t>
  </si>
  <si>
    <t>06 2 01 60330</t>
  </si>
  <si>
    <t>06 2 01 S0330</t>
  </si>
  <si>
    <t>8.1.4.1</t>
  </si>
  <si>
    <t>8.1.4.2</t>
  </si>
  <si>
    <t>08 1 04 00000</t>
  </si>
  <si>
    <t>08 1 04 62660</t>
  </si>
  <si>
    <t xml:space="preserve">Проведение мероприятий по комплексной борьбе с борщевиком за счет средств бюджета Московской области </t>
  </si>
  <si>
    <t>Мероприятия по комплексной борьбе с борщевиком</t>
  </si>
  <si>
    <t>8.1.5.1</t>
  </si>
  <si>
    <t>8.1.5.2</t>
  </si>
  <si>
    <t xml:space="preserve">Приобретение техники для нужд благоустройства за счет средств бюджета Московской области </t>
  </si>
  <si>
    <t xml:space="preserve">Приобретение техники для нужд благоустройства </t>
  </si>
  <si>
    <r>
      <t xml:space="preserve">от </t>
    </r>
    <r>
      <rPr>
        <u/>
        <sz val="10"/>
        <rFont val="Times New Roman Cyr"/>
        <charset val="204"/>
      </rPr>
      <t xml:space="preserve">21.12.2017  </t>
    </r>
    <r>
      <rPr>
        <sz val="10"/>
        <rFont val="Times New Roman Cyr"/>
        <family val="1"/>
        <charset val="204"/>
      </rPr>
      <t>№</t>
    </r>
    <r>
      <rPr>
        <u/>
        <sz val="10"/>
        <rFont val="Times New Roman Cyr"/>
        <charset val="204"/>
      </rPr>
      <t xml:space="preserve"> 4-06/42-ГС</t>
    </r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</si>
  <si>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</si>
  <si>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</si>
  <si>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</si>
  <si>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>Подпрограмма III "Создание доступной среды жизнедеятельности инвалидов и других маломобильных групп населения"</t>
  </si>
  <si>
    <t>Основное мероприятие "Проведение мероприятий по созданию доступной среды в учреждениях культуры и спорта"</t>
  </si>
  <si>
    <t xml:space="preserve">Капитальный ремонт, приобретение, монтаж и ввод в эксплуатацию объектов водоснабжения за счет средств бюджета Московской области 
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</si>
  <si>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</si>
  <si>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09 2 01 60440</t>
  </si>
  <si>
    <t>09 2 01 S0440</t>
  </si>
  <si>
    <t>9.2.1.6</t>
  </si>
  <si>
    <t>9.2.1.7</t>
  </si>
  <si>
    <t>9.2.1.8</t>
  </si>
  <si>
    <t>9.2.1.9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</si>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</sst>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0" fillId="0" borderId="0" xfId="0"/>
    <xf numFmtId="164" fontId="0" fillId="0" borderId="0" xfId="0" applyNumberFormat="1" applyFill="1"/>
    <xf numFmtId="0" fontId="0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9" fillId="0" borderId="3" xfId="0" applyFont="1" applyFill="1" applyBorder="1"/>
    <xf numFmtId="0" fontId="9" fillId="0" borderId="8" xfId="0" applyFont="1" applyFill="1" applyBorder="1"/>
    <xf numFmtId="0" fontId="4" fillId="0" borderId="0" xfId="0" applyFont="1" applyFill="1"/>
    <xf numFmtId="0" fontId="4" fillId="0" borderId="0" xfId="0" applyFont="1"/>
    <xf numFmtId="164" fontId="4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 applyBorder="1"/>
    <xf numFmtId="4" fontId="4" fillId="0" borderId="0" xfId="0" applyNumberFormat="1" applyFont="1" applyFill="1"/>
    <xf numFmtId="0" fontId="9" fillId="0" borderId="6" xfId="0" applyFont="1" applyFill="1" applyBorder="1"/>
    <xf numFmtId="0" fontId="9" fillId="0" borderId="9" xfId="0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2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/>
    <xf numFmtId="49" fontId="11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/>
    <xf numFmtId="0" fontId="11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164" fontId="10" fillId="0" borderId="1" xfId="0" applyNumberFormat="1" applyFont="1" applyFill="1" applyBorder="1" applyAlignment="1"/>
    <xf numFmtId="0" fontId="11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wrapText="1"/>
    </xf>
    <xf numFmtId="164" fontId="11" fillId="0" borderId="1" xfId="0" applyNumberFormat="1" applyFont="1" applyFill="1" applyBorder="1" applyAlignment="1"/>
    <xf numFmtId="49" fontId="10" fillId="0" borderId="1" xfId="0" applyNumberFormat="1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/>
    <xf numFmtId="0" fontId="0" fillId="0" borderId="0" xfId="0" applyBorder="1"/>
    <xf numFmtId="0" fontId="9" fillId="0" borderId="0" xfId="0" applyFont="1" applyFill="1"/>
    <xf numFmtId="0" fontId="6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3" xfId="0" applyFont="1" applyFill="1" applyBorder="1"/>
    <xf numFmtId="0" fontId="0" fillId="0" borderId="8" xfId="0" applyFont="1" applyFill="1" applyBorder="1"/>
    <xf numFmtId="0" fontId="0" fillId="0" borderId="1" xfId="0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4" xfId="0" applyFont="1" applyFill="1" applyBorder="1" applyAlignment="1"/>
    <xf numFmtId="0" fontId="5" fillId="0" borderId="2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/>
    <xf numFmtId="0" fontId="15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/>
    <xf numFmtId="0" fontId="3" fillId="0" borderId="0" xfId="0" applyFont="1" applyFill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8"/>
  <sheetViews>
    <sheetView tabSelected="1" view="pageBreakPreview" topLeftCell="A115" zoomScaleNormal="100" zoomScaleSheetLayoutView="100" workbookViewId="0">
      <selection activeCell="B126" sqref="B126"/>
    </sheetView>
  </sheetViews>
  <sheetFormatPr defaultColWidth="8.88671875" defaultRowHeight="13.2" x14ac:dyDescent="0.25"/>
  <cols>
    <col min="1" max="1" width="8.88671875" style="5"/>
    <col min="2" max="2" width="43.5546875" style="5" customWidth="1"/>
    <col min="3" max="3" width="5.33203125" style="5" customWidth="1"/>
    <col min="4" max="4" width="6.44140625" style="5" customWidth="1"/>
    <col min="5" max="5" width="14.109375" style="5" customWidth="1"/>
    <col min="6" max="6" width="13.5546875" style="5" customWidth="1"/>
    <col min="7" max="7" width="15.33203125" style="6" customWidth="1"/>
    <col min="8" max="9" width="13.109375" style="5" customWidth="1"/>
    <col min="10" max="10" width="14.6640625" style="5" customWidth="1"/>
    <col min="11" max="11" width="12" style="5" customWidth="1"/>
    <col min="12" max="12" width="15" style="5" customWidth="1"/>
    <col min="13" max="16384" width="8.88671875" style="5"/>
  </cols>
  <sheetData>
    <row r="1" spans="1:12" x14ac:dyDescent="0.25">
      <c r="B1" s="1"/>
      <c r="C1" s="1"/>
      <c r="D1" s="1"/>
      <c r="E1" s="1"/>
      <c r="F1" s="1"/>
      <c r="J1" s="30"/>
      <c r="K1" s="30"/>
    </row>
    <row r="2" spans="1:12" x14ac:dyDescent="0.25">
      <c r="B2" s="1"/>
      <c r="C2" s="1"/>
      <c r="D2" s="1"/>
      <c r="E2" s="3"/>
      <c r="F2" s="4"/>
      <c r="G2" s="4"/>
      <c r="J2" s="3" t="s">
        <v>350</v>
      </c>
      <c r="K2" s="3"/>
    </row>
    <row r="3" spans="1:12" x14ac:dyDescent="0.25">
      <c r="B3" s="1"/>
      <c r="C3" s="1"/>
      <c r="D3" s="1"/>
      <c r="E3" s="3"/>
      <c r="F3" s="4"/>
      <c r="G3" s="4"/>
      <c r="J3" s="3" t="s">
        <v>0</v>
      </c>
      <c r="K3" s="3"/>
    </row>
    <row r="4" spans="1:12" x14ac:dyDescent="0.25">
      <c r="B4" s="1"/>
      <c r="C4" s="1"/>
      <c r="D4" s="1"/>
      <c r="E4" s="3"/>
      <c r="F4" s="4"/>
      <c r="G4" s="4"/>
      <c r="J4" s="3" t="s">
        <v>1</v>
      </c>
      <c r="K4" s="3"/>
    </row>
    <row r="5" spans="1:12" x14ac:dyDescent="0.25">
      <c r="B5" s="1"/>
      <c r="C5" s="1"/>
      <c r="D5" s="1"/>
      <c r="E5" s="3"/>
      <c r="F5" s="4"/>
      <c r="G5" s="4"/>
      <c r="J5" s="3" t="s">
        <v>2</v>
      </c>
      <c r="K5" s="3"/>
    </row>
    <row r="6" spans="1:12" x14ac:dyDescent="0.25">
      <c r="B6" s="1"/>
      <c r="C6" s="1"/>
      <c r="D6" s="1"/>
      <c r="E6" s="3"/>
      <c r="F6" s="4"/>
      <c r="G6" s="4"/>
      <c r="J6" s="3" t="s">
        <v>3</v>
      </c>
      <c r="K6" s="3"/>
    </row>
    <row r="7" spans="1:12" x14ac:dyDescent="0.25">
      <c r="B7" s="3"/>
      <c r="C7" s="3"/>
      <c r="D7" s="3"/>
      <c r="E7" s="3"/>
      <c r="F7" s="2"/>
      <c r="G7" s="2"/>
      <c r="H7" s="6"/>
      <c r="I7" s="1"/>
      <c r="J7" s="3" t="s">
        <v>431</v>
      </c>
      <c r="K7" s="2"/>
      <c r="L7" s="2"/>
    </row>
    <row r="8" spans="1:12" x14ac:dyDescent="0.25">
      <c r="A8" s="2"/>
      <c r="B8" s="2"/>
      <c r="C8" s="1"/>
      <c r="D8" s="3"/>
      <c r="E8" s="2"/>
      <c r="F8" s="2"/>
      <c r="G8" s="1"/>
      <c r="J8" s="4"/>
      <c r="K8" s="2"/>
      <c r="L8" s="2"/>
    </row>
    <row r="9" spans="1:12" x14ac:dyDescent="0.25">
      <c r="A9" s="2"/>
      <c r="B9" s="2"/>
      <c r="C9" s="1"/>
      <c r="D9" s="3"/>
      <c r="E9" s="2"/>
      <c r="F9" s="2"/>
      <c r="G9" s="1"/>
      <c r="J9" s="51" t="s">
        <v>432</v>
      </c>
      <c r="K9" s="2"/>
      <c r="L9" s="2"/>
    </row>
    <row r="10" spans="1:12" x14ac:dyDescent="0.25">
      <c r="A10" s="2"/>
      <c r="B10" s="2"/>
      <c r="C10" s="1"/>
      <c r="D10" s="3"/>
      <c r="E10" s="2"/>
      <c r="F10" s="2"/>
      <c r="G10" s="1"/>
      <c r="J10" s="51" t="s">
        <v>433</v>
      </c>
      <c r="K10" s="2"/>
      <c r="L10" s="2"/>
    </row>
    <row r="11" spans="1:12" x14ac:dyDescent="0.25">
      <c r="A11" s="2"/>
      <c r="B11" s="2"/>
      <c r="C11" s="1"/>
      <c r="D11" s="3"/>
      <c r="E11" s="2"/>
      <c r="F11" s="2"/>
      <c r="G11" s="1"/>
      <c r="J11" s="51" t="s">
        <v>2</v>
      </c>
      <c r="K11" s="2"/>
      <c r="L11" s="2"/>
    </row>
    <row r="12" spans="1:12" x14ac:dyDescent="0.25">
      <c r="A12" s="2"/>
      <c r="B12" s="2"/>
      <c r="C12" s="1"/>
      <c r="D12" s="3"/>
      <c r="E12" s="2"/>
      <c r="F12" s="2"/>
      <c r="G12" s="1"/>
      <c r="J12" s="51" t="s">
        <v>3</v>
      </c>
      <c r="K12" s="2"/>
      <c r="L12" s="2"/>
    </row>
    <row r="13" spans="1:12" x14ac:dyDescent="0.25">
      <c r="A13" s="2"/>
      <c r="B13" s="2"/>
      <c r="C13" s="1"/>
      <c r="D13" s="3"/>
      <c r="E13" s="2"/>
      <c r="F13" s="2"/>
      <c r="G13" s="5"/>
      <c r="H13" s="50"/>
      <c r="J13" s="51" t="s">
        <v>434</v>
      </c>
      <c r="K13" s="2"/>
      <c r="L13" s="2"/>
    </row>
    <row r="14" spans="1:12" x14ac:dyDescent="0.25">
      <c r="A14" s="2"/>
      <c r="B14" s="2"/>
      <c r="C14" s="1"/>
      <c r="D14" s="4"/>
      <c r="E14" s="2"/>
      <c r="F14" s="2"/>
      <c r="G14" s="5"/>
      <c r="H14" s="50"/>
    </row>
    <row r="15" spans="1:12" ht="56.4" customHeight="1" x14ac:dyDescent="0.3">
      <c r="B15" s="72" t="s">
        <v>213</v>
      </c>
      <c r="C15" s="72"/>
      <c r="D15" s="72"/>
      <c r="E15" s="72"/>
      <c r="F15" s="72"/>
      <c r="G15" s="72"/>
      <c r="H15" s="72"/>
      <c r="I15" s="72"/>
      <c r="J15" s="30"/>
      <c r="K15" s="30"/>
      <c r="L15" s="17"/>
    </row>
    <row r="16" spans="1:12" ht="15.6" x14ac:dyDescent="0.3">
      <c r="B16" s="16"/>
      <c r="C16" s="16"/>
      <c r="D16" s="16"/>
      <c r="E16" s="16"/>
      <c r="F16" s="16"/>
      <c r="G16" s="16"/>
      <c r="H16" s="18"/>
      <c r="I16" s="16"/>
      <c r="J16" s="17"/>
      <c r="K16" s="17"/>
      <c r="L16" s="13" t="s">
        <v>212</v>
      </c>
    </row>
    <row r="17" spans="1:12" ht="15.6" customHeight="1" x14ac:dyDescent="0.25">
      <c r="A17" s="55"/>
      <c r="B17" s="22"/>
      <c r="C17" s="14"/>
      <c r="D17" s="14"/>
      <c r="E17" s="14"/>
      <c r="F17" s="14"/>
      <c r="G17" s="68" t="s">
        <v>208</v>
      </c>
      <c r="H17" s="14"/>
      <c r="I17" s="62" t="s">
        <v>202</v>
      </c>
      <c r="J17" s="63"/>
      <c r="K17" s="64"/>
      <c r="L17" s="65"/>
    </row>
    <row r="18" spans="1:12" ht="44.4" customHeight="1" x14ac:dyDescent="0.25">
      <c r="A18" s="56"/>
      <c r="B18" s="23"/>
      <c r="C18" s="15"/>
      <c r="D18" s="15"/>
      <c r="E18" s="15"/>
      <c r="F18" s="15"/>
      <c r="G18" s="73"/>
      <c r="H18" s="15"/>
      <c r="I18" s="66" t="s">
        <v>203</v>
      </c>
      <c r="J18" s="67"/>
      <c r="K18" s="68" t="s">
        <v>204</v>
      </c>
      <c r="L18" s="70" t="s">
        <v>205</v>
      </c>
    </row>
    <row r="19" spans="1:12" ht="75.599999999999994" customHeight="1" x14ac:dyDescent="0.25">
      <c r="A19" s="61" t="s">
        <v>445</v>
      </c>
      <c r="B19" s="8" t="s">
        <v>206</v>
      </c>
      <c r="C19" s="52" t="s">
        <v>4</v>
      </c>
      <c r="D19" s="52" t="s">
        <v>207</v>
      </c>
      <c r="E19" s="52" t="s">
        <v>5</v>
      </c>
      <c r="F19" s="52" t="s">
        <v>6</v>
      </c>
      <c r="G19" s="74"/>
      <c r="H19" s="52" t="s">
        <v>209</v>
      </c>
      <c r="I19" s="9" t="s">
        <v>210</v>
      </c>
      <c r="J19" s="31" t="s">
        <v>211</v>
      </c>
      <c r="K19" s="69"/>
      <c r="L19" s="71"/>
    </row>
    <row r="20" spans="1:12" ht="15.6" x14ac:dyDescent="0.3">
      <c r="A20" s="57">
        <v>1</v>
      </c>
      <c r="B20" s="10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2">
        <v>8</v>
      </c>
      <c r="I20" s="12">
        <v>9</v>
      </c>
      <c r="J20" s="19">
        <v>11</v>
      </c>
      <c r="K20" s="19">
        <v>10</v>
      </c>
      <c r="L20" s="19">
        <v>12</v>
      </c>
    </row>
    <row r="21" spans="1:12" s="1" customFormat="1" ht="45.6" customHeight="1" x14ac:dyDescent="0.25">
      <c r="A21" s="24" t="s">
        <v>215</v>
      </c>
      <c r="B21" s="37" t="s">
        <v>74</v>
      </c>
      <c r="C21" s="32" t="s">
        <v>140</v>
      </c>
      <c r="D21" s="32" t="s">
        <v>140</v>
      </c>
      <c r="E21" s="32" t="s">
        <v>81</v>
      </c>
      <c r="F21" s="32" t="s">
        <v>9</v>
      </c>
      <c r="G21" s="24" t="s">
        <v>362</v>
      </c>
      <c r="H21" s="33">
        <f>I21+K21+L21</f>
        <v>20788.5</v>
      </c>
      <c r="I21" s="38">
        <f>I22+I29+I34+I36</f>
        <v>20788.5</v>
      </c>
      <c r="J21" s="38">
        <f>J22+J29+J34+J36</f>
        <v>0</v>
      </c>
      <c r="K21" s="38">
        <f>K22+K29+K34+K36</f>
        <v>0</v>
      </c>
      <c r="L21" s="38">
        <f>L22+L29+L34+L36</f>
        <v>0</v>
      </c>
    </row>
    <row r="22" spans="1:12" s="1" customFormat="1" ht="18.600000000000001" customHeight="1" x14ac:dyDescent="0.25">
      <c r="A22" s="25" t="s">
        <v>214</v>
      </c>
      <c r="B22" s="39" t="s">
        <v>57</v>
      </c>
      <c r="C22" s="34" t="s">
        <v>18</v>
      </c>
      <c r="D22" s="34" t="s">
        <v>39</v>
      </c>
      <c r="E22" s="25" t="s">
        <v>82</v>
      </c>
      <c r="F22" s="34" t="s">
        <v>9</v>
      </c>
      <c r="G22" s="25" t="s">
        <v>362</v>
      </c>
      <c r="H22" s="35">
        <f t="shared" ref="H22:H91" si="0">I22+K22+L22</f>
        <v>13090.2</v>
      </c>
      <c r="I22" s="40">
        <f>I23</f>
        <v>13090.2</v>
      </c>
      <c r="J22" s="40">
        <f>J23</f>
        <v>0</v>
      </c>
      <c r="K22" s="40">
        <f t="shared" ref="K22:L23" si="1">K23</f>
        <v>0</v>
      </c>
      <c r="L22" s="40">
        <f t="shared" si="1"/>
        <v>0</v>
      </c>
    </row>
    <row r="23" spans="1:12" s="1" customFormat="1" ht="41.4" x14ac:dyDescent="0.25">
      <c r="A23" s="25" t="s">
        <v>217</v>
      </c>
      <c r="B23" s="39" t="s">
        <v>186</v>
      </c>
      <c r="C23" s="34" t="s">
        <v>18</v>
      </c>
      <c r="D23" s="34" t="s">
        <v>39</v>
      </c>
      <c r="E23" s="25" t="s">
        <v>83</v>
      </c>
      <c r="F23" s="34" t="s">
        <v>9</v>
      </c>
      <c r="G23" s="25" t="s">
        <v>362</v>
      </c>
      <c r="H23" s="35">
        <f t="shared" si="0"/>
        <v>13090.2</v>
      </c>
      <c r="I23" s="40">
        <f>I24</f>
        <v>13090.2</v>
      </c>
      <c r="J23" s="40">
        <f>J24</f>
        <v>0</v>
      </c>
      <c r="K23" s="40">
        <f t="shared" si="1"/>
        <v>0</v>
      </c>
      <c r="L23" s="40">
        <f t="shared" si="1"/>
        <v>0</v>
      </c>
    </row>
    <row r="24" spans="1:12" s="1" customFormat="1" ht="33" customHeight="1" x14ac:dyDescent="0.25">
      <c r="A24" s="25" t="s">
        <v>218</v>
      </c>
      <c r="B24" s="26" t="s">
        <v>187</v>
      </c>
      <c r="C24" s="34" t="s">
        <v>18</v>
      </c>
      <c r="D24" s="34" t="s">
        <v>39</v>
      </c>
      <c r="E24" s="25" t="s">
        <v>84</v>
      </c>
      <c r="F24" s="34" t="s">
        <v>9</v>
      </c>
      <c r="G24" s="25" t="s">
        <v>362</v>
      </c>
      <c r="H24" s="35">
        <f t="shared" si="0"/>
        <v>13090.2</v>
      </c>
      <c r="I24" s="40">
        <f>I25+I26+I27+I28</f>
        <v>13090.2</v>
      </c>
      <c r="J24" s="40">
        <f>J25+J26+J27</f>
        <v>0</v>
      </c>
      <c r="K24" s="40">
        <f t="shared" ref="K24:L24" si="2">K25+K26+K27</f>
        <v>0</v>
      </c>
      <c r="L24" s="40">
        <f t="shared" si="2"/>
        <v>0</v>
      </c>
    </row>
    <row r="25" spans="1:12" s="1" customFormat="1" ht="73.2" customHeight="1" x14ac:dyDescent="0.25">
      <c r="A25" s="25" t="s">
        <v>346</v>
      </c>
      <c r="B25" s="39" t="s">
        <v>22</v>
      </c>
      <c r="C25" s="34" t="s">
        <v>18</v>
      </c>
      <c r="D25" s="25" t="s">
        <v>39</v>
      </c>
      <c r="E25" s="25" t="s">
        <v>84</v>
      </c>
      <c r="F25" s="34" t="s">
        <v>58</v>
      </c>
      <c r="G25" s="25" t="s">
        <v>362</v>
      </c>
      <c r="H25" s="35">
        <f t="shared" si="0"/>
        <v>9459.2000000000007</v>
      </c>
      <c r="I25" s="35">
        <f>12899.2-235-3205</f>
        <v>9459.2000000000007</v>
      </c>
      <c r="J25" s="35">
        <v>0</v>
      </c>
      <c r="K25" s="35">
        <v>0</v>
      </c>
      <c r="L25" s="35">
        <v>0</v>
      </c>
    </row>
    <row r="26" spans="1:12" s="1" customFormat="1" ht="41.4" x14ac:dyDescent="0.25">
      <c r="A26" s="25" t="s">
        <v>347</v>
      </c>
      <c r="B26" s="27" t="s">
        <v>85</v>
      </c>
      <c r="C26" s="34" t="s">
        <v>18</v>
      </c>
      <c r="D26" s="25" t="s">
        <v>39</v>
      </c>
      <c r="E26" s="25" t="s">
        <v>84</v>
      </c>
      <c r="F26" s="34" t="s">
        <v>11</v>
      </c>
      <c r="G26" s="25" t="s">
        <v>362</v>
      </c>
      <c r="H26" s="35">
        <f t="shared" si="0"/>
        <v>1155</v>
      </c>
      <c r="I26" s="35">
        <f>500+655</f>
        <v>1155</v>
      </c>
      <c r="J26" s="35">
        <v>0</v>
      </c>
      <c r="K26" s="35">
        <v>0</v>
      </c>
      <c r="L26" s="35">
        <v>0</v>
      </c>
    </row>
    <row r="27" spans="1:12" s="1" customFormat="1" ht="27.6" x14ac:dyDescent="0.25">
      <c r="A27" s="25" t="s">
        <v>348</v>
      </c>
      <c r="B27" s="27" t="s">
        <v>164</v>
      </c>
      <c r="C27" s="34" t="s">
        <v>18</v>
      </c>
      <c r="D27" s="25" t="s">
        <v>39</v>
      </c>
      <c r="E27" s="25" t="s">
        <v>84</v>
      </c>
      <c r="F27" s="34" t="s">
        <v>55</v>
      </c>
      <c r="G27" s="25" t="s">
        <v>362</v>
      </c>
      <c r="H27" s="35">
        <f t="shared" si="0"/>
        <v>2391</v>
      </c>
      <c r="I27" s="35">
        <f>2191+200</f>
        <v>2391</v>
      </c>
      <c r="J27" s="35">
        <v>0</v>
      </c>
      <c r="K27" s="35">
        <v>0</v>
      </c>
      <c r="L27" s="35">
        <v>0</v>
      </c>
    </row>
    <row r="28" spans="1:12" s="1" customFormat="1" ht="13.8" x14ac:dyDescent="0.25">
      <c r="A28" s="25" t="s">
        <v>363</v>
      </c>
      <c r="B28" s="27" t="s">
        <v>364</v>
      </c>
      <c r="C28" s="34" t="s">
        <v>18</v>
      </c>
      <c r="D28" s="25" t="s">
        <v>39</v>
      </c>
      <c r="E28" s="25" t="s">
        <v>84</v>
      </c>
      <c r="F28" s="34" t="s">
        <v>360</v>
      </c>
      <c r="G28" s="25" t="s">
        <v>362</v>
      </c>
      <c r="H28" s="35">
        <f t="shared" si="0"/>
        <v>85</v>
      </c>
      <c r="I28" s="35">
        <f>35+50</f>
        <v>85</v>
      </c>
      <c r="J28" s="35">
        <v>0</v>
      </c>
      <c r="K28" s="35">
        <v>0</v>
      </c>
      <c r="L28" s="35">
        <v>0</v>
      </c>
    </row>
    <row r="29" spans="1:12" s="1" customFormat="1" ht="41.4" x14ac:dyDescent="0.25">
      <c r="A29" s="25" t="s">
        <v>216</v>
      </c>
      <c r="B29" s="39" t="s">
        <v>86</v>
      </c>
      <c r="C29" s="34" t="s">
        <v>18</v>
      </c>
      <c r="D29" s="25" t="s">
        <v>46</v>
      </c>
      <c r="E29" s="25" t="s">
        <v>87</v>
      </c>
      <c r="F29" s="34" t="s">
        <v>9</v>
      </c>
      <c r="G29" s="25" t="s">
        <v>362</v>
      </c>
      <c r="H29" s="35">
        <f t="shared" si="0"/>
        <v>2715.5</v>
      </c>
      <c r="I29" s="35">
        <f>SUM(I30:I33)</f>
        <v>2715.5</v>
      </c>
      <c r="J29" s="35">
        <f t="shared" ref="J29:L29" si="3">SUM(J30:J33)</f>
        <v>0</v>
      </c>
      <c r="K29" s="35">
        <f t="shared" si="3"/>
        <v>0</v>
      </c>
      <c r="L29" s="35">
        <f t="shared" si="3"/>
        <v>0</v>
      </c>
    </row>
    <row r="30" spans="1:12" s="1" customFormat="1" ht="27.6" x14ac:dyDescent="0.25">
      <c r="A30" s="25" t="s">
        <v>219</v>
      </c>
      <c r="B30" s="39" t="s">
        <v>365</v>
      </c>
      <c r="C30" s="34" t="s">
        <v>18</v>
      </c>
      <c r="D30" s="25" t="s">
        <v>46</v>
      </c>
      <c r="E30" s="25" t="s">
        <v>88</v>
      </c>
      <c r="F30" s="34" t="s">
        <v>366</v>
      </c>
      <c r="G30" s="25" t="s">
        <v>362</v>
      </c>
      <c r="H30" s="35">
        <f t="shared" si="0"/>
        <v>1383.5</v>
      </c>
      <c r="I30" s="35">
        <v>1383.5</v>
      </c>
      <c r="J30" s="35">
        <v>0</v>
      </c>
      <c r="K30" s="35">
        <v>0</v>
      </c>
      <c r="L30" s="35">
        <v>0</v>
      </c>
    </row>
    <row r="31" spans="1:12" s="1" customFormat="1" ht="41.4" x14ac:dyDescent="0.25">
      <c r="A31" s="25" t="s">
        <v>367</v>
      </c>
      <c r="B31" s="27" t="s">
        <v>85</v>
      </c>
      <c r="C31" s="34" t="s">
        <v>18</v>
      </c>
      <c r="D31" s="25" t="s">
        <v>46</v>
      </c>
      <c r="E31" s="25" t="s">
        <v>88</v>
      </c>
      <c r="F31" s="34" t="s">
        <v>11</v>
      </c>
      <c r="G31" s="25" t="s">
        <v>362</v>
      </c>
      <c r="H31" s="35">
        <f t="shared" si="0"/>
        <v>71</v>
      </c>
      <c r="I31" s="35">
        <v>71</v>
      </c>
      <c r="J31" s="35">
        <v>0</v>
      </c>
      <c r="K31" s="35">
        <v>0</v>
      </c>
      <c r="L31" s="35">
        <v>0</v>
      </c>
    </row>
    <row r="32" spans="1:12" s="1" customFormat="1" ht="27.6" x14ac:dyDescent="0.25">
      <c r="A32" s="25" t="s">
        <v>368</v>
      </c>
      <c r="B32" s="27" t="s">
        <v>164</v>
      </c>
      <c r="C32" s="34" t="s">
        <v>18</v>
      </c>
      <c r="D32" s="25" t="s">
        <v>46</v>
      </c>
      <c r="E32" s="25" t="s">
        <v>88</v>
      </c>
      <c r="F32" s="34" t="s">
        <v>55</v>
      </c>
      <c r="G32" s="25" t="s">
        <v>362</v>
      </c>
      <c r="H32" s="35">
        <f t="shared" si="0"/>
        <v>1160</v>
      </c>
      <c r="I32" s="35">
        <v>1160</v>
      </c>
      <c r="J32" s="35">
        <v>0</v>
      </c>
      <c r="K32" s="35">
        <v>0</v>
      </c>
      <c r="L32" s="35">
        <v>0</v>
      </c>
    </row>
    <row r="33" spans="1:12" s="1" customFormat="1" ht="13.8" x14ac:dyDescent="0.25">
      <c r="A33" s="25" t="s">
        <v>369</v>
      </c>
      <c r="B33" s="27" t="s">
        <v>364</v>
      </c>
      <c r="C33" s="34" t="s">
        <v>18</v>
      </c>
      <c r="D33" s="25" t="s">
        <v>46</v>
      </c>
      <c r="E33" s="25" t="s">
        <v>88</v>
      </c>
      <c r="F33" s="34" t="s">
        <v>360</v>
      </c>
      <c r="G33" s="25" t="s">
        <v>362</v>
      </c>
      <c r="H33" s="35">
        <f t="shared" si="0"/>
        <v>101</v>
      </c>
      <c r="I33" s="35">
        <v>101</v>
      </c>
      <c r="J33" s="35">
        <v>0</v>
      </c>
      <c r="K33" s="35">
        <v>0</v>
      </c>
      <c r="L33" s="35">
        <v>0</v>
      </c>
    </row>
    <row r="34" spans="1:12" s="1" customFormat="1" ht="27.6" customHeight="1" x14ac:dyDescent="0.25">
      <c r="A34" s="25" t="s">
        <v>220</v>
      </c>
      <c r="B34" s="39" t="s">
        <v>59</v>
      </c>
      <c r="C34" s="34" t="s">
        <v>53</v>
      </c>
      <c r="D34" s="34" t="s">
        <v>18</v>
      </c>
      <c r="E34" s="34" t="s">
        <v>91</v>
      </c>
      <c r="F34" s="34" t="s">
        <v>9</v>
      </c>
      <c r="G34" s="25" t="s">
        <v>362</v>
      </c>
      <c r="H34" s="35">
        <f t="shared" si="0"/>
        <v>2570.6</v>
      </c>
      <c r="I34" s="40">
        <f t="shared" ref="I34:L34" si="4">I35</f>
        <v>2570.6</v>
      </c>
      <c r="J34" s="40">
        <f t="shared" si="4"/>
        <v>0</v>
      </c>
      <c r="K34" s="40">
        <f t="shared" si="4"/>
        <v>0</v>
      </c>
      <c r="L34" s="40">
        <f t="shared" si="4"/>
        <v>0</v>
      </c>
    </row>
    <row r="35" spans="1:12" s="1" customFormat="1" ht="13.8" x14ac:dyDescent="0.25">
      <c r="A35" s="25" t="s">
        <v>221</v>
      </c>
      <c r="B35" s="26" t="s">
        <v>60</v>
      </c>
      <c r="C35" s="34" t="s">
        <v>53</v>
      </c>
      <c r="D35" s="34" t="s">
        <v>18</v>
      </c>
      <c r="E35" s="34" t="s">
        <v>90</v>
      </c>
      <c r="F35" s="34" t="s">
        <v>352</v>
      </c>
      <c r="G35" s="25" t="s">
        <v>362</v>
      </c>
      <c r="H35" s="35">
        <f t="shared" si="0"/>
        <v>2570.6</v>
      </c>
      <c r="I35" s="40">
        <f>2390.2+180.4</f>
        <v>2570.6</v>
      </c>
      <c r="J35" s="40">
        <v>0</v>
      </c>
      <c r="K35" s="40">
        <v>0</v>
      </c>
      <c r="L35" s="40">
        <v>0</v>
      </c>
    </row>
    <row r="36" spans="1:12" s="1" customFormat="1" ht="27.6" x14ac:dyDescent="0.25">
      <c r="A36" s="25" t="s">
        <v>222</v>
      </c>
      <c r="B36" s="26" t="s">
        <v>61</v>
      </c>
      <c r="C36" s="34" t="s">
        <v>18</v>
      </c>
      <c r="D36" s="34" t="s">
        <v>46</v>
      </c>
      <c r="E36" s="34" t="s">
        <v>185</v>
      </c>
      <c r="F36" s="34" t="s">
        <v>9</v>
      </c>
      <c r="G36" s="25" t="s">
        <v>362</v>
      </c>
      <c r="H36" s="35">
        <f t="shared" si="0"/>
        <v>2412.1999999999998</v>
      </c>
      <c r="I36" s="40">
        <f>I37</f>
        <v>2412.1999999999998</v>
      </c>
      <c r="J36" s="40">
        <f>J37</f>
        <v>0</v>
      </c>
      <c r="K36" s="40">
        <f t="shared" ref="K36:L36" si="5">K37</f>
        <v>0</v>
      </c>
      <c r="L36" s="40">
        <f t="shared" si="5"/>
        <v>0</v>
      </c>
    </row>
    <row r="37" spans="1:12" s="1" customFormat="1" ht="55.2" x14ac:dyDescent="0.25">
      <c r="A37" s="25" t="s">
        <v>223</v>
      </c>
      <c r="B37" s="27" t="s">
        <v>409</v>
      </c>
      <c r="C37" s="34" t="s">
        <v>18</v>
      </c>
      <c r="D37" s="25" t="s">
        <v>46</v>
      </c>
      <c r="E37" s="25" t="s">
        <v>89</v>
      </c>
      <c r="F37" s="34" t="s">
        <v>43</v>
      </c>
      <c r="G37" s="25" t="s">
        <v>362</v>
      </c>
      <c r="H37" s="35">
        <f t="shared" si="0"/>
        <v>2412.1999999999998</v>
      </c>
      <c r="I37" s="41">
        <v>2412.1999999999998</v>
      </c>
      <c r="J37" s="41">
        <v>0</v>
      </c>
      <c r="K37" s="41">
        <v>0</v>
      </c>
      <c r="L37" s="41">
        <v>0</v>
      </c>
    </row>
    <row r="38" spans="1:12" s="1" customFormat="1" ht="41.4" x14ac:dyDescent="0.25">
      <c r="A38" s="24" t="s">
        <v>224</v>
      </c>
      <c r="B38" s="42" t="s">
        <v>351</v>
      </c>
      <c r="C38" s="32" t="s">
        <v>140</v>
      </c>
      <c r="D38" s="32" t="s">
        <v>140</v>
      </c>
      <c r="E38" s="32" t="s">
        <v>8</v>
      </c>
      <c r="F38" s="32" t="s">
        <v>9</v>
      </c>
      <c r="G38" s="24" t="s">
        <v>362</v>
      </c>
      <c r="H38" s="33">
        <f t="shared" si="0"/>
        <v>12395</v>
      </c>
      <c r="I38" s="43">
        <f>I39</f>
        <v>12395</v>
      </c>
      <c r="J38" s="43">
        <f t="shared" ref="J38:L38" si="6">J39</f>
        <v>0</v>
      </c>
      <c r="K38" s="43">
        <f t="shared" si="6"/>
        <v>0</v>
      </c>
      <c r="L38" s="43">
        <f t="shared" si="6"/>
        <v>0</v>
      </c>
    </row>
    <row r="39" spans="1:12" s="1" customFormat="1" ht="41.4" x14ac:dyDescent="0.25">
      <c r="A39" s="25" t="s">
        <v>225</v>
      </c>
      <c r="B39" s="28" t="s">
        <v>47</v>
      </c>
      <c r="C39" s="34" t="s">
        <v>18</v>
      </c>
      <c r="D39" s="34" t="s">
        <v>46</v>
      </c>
      <c r="E39" s="34" t="s">
        <v>357</v>
      </c>
      <c r="F39" s="34" t="s">
        <v>9</v>
      </c>
      <c r="G39" s="25" t="s">
        <v>362</v>
      </c>
      <c r="H39" s="35">
        <f t="shared" si="0"/>
        <v>12395</v>
      </c>
      <c r="I39" s="40">
        <f t="shared" ref="I39:J39" si="7">I40</f>
        <v>12395</v>
      </c>
      <c r="J39" s="40">
        <f t="shared" si="7"/>
        <v>0</v>
      </c>
      <c r="K39" s="40">
        <f t="shared" ref="K39:L39" si="8">K40</f>
        <v>0</v>
      </c>
      <c r="L39" s="40">
        <f t="shared" si="8"/>
        <v>0</v>
      </c>
    </row>
    <row r="40" spans="1:12" s="1" customFormat="1" ht="41.4" customHeight="1" x14ac:dyDescent="0.25">
      <c r="A40" s="25" t="s">
        <v>355</v>
      </c>
      <c r="B40" s="28" t="s">
        <v>226</v>
      </c>
      <c r="C40" s="34" t="s">
        <v>18</v>
      </c>
      <c r="D40" s="34" t="s">
        <v>46</v>
      </c>
      <c r="E40" s="34" t="s">
        <v>358</v>
      </c>
      <c r="F40" s="34" t="s">
        <v>9</v>
      </c>
      <c r="G40" s="25" t="s">
        <v>362</v>
      </c>
      <c r="H40" s="35">
        <f t="shared" si="0"/>
        <v>12395</v>
      </c>
      <c r="I40" s="40">
        <f>I41+I42+I43</f>
        <v>12395</v>
      </c>
      <c r="J40" s="40">
        <f t="shared" ref="J40:L40" si="9">J41+J42+J43</f>
        <v>0</v>
      </c>
      <c r="K40" s="40">
        <f t="shared" si="9"/>
        <v>0</v>
      </c>
      <c r="L40" s="40">
        <f t="shared" si="9"/>
        <v>0</v>
      </c>
    </row>
    <row r="41" spans="1:12" s="1" customFormat="1" ht="41.4" x14ac:dyDescent="0.25">
      <c r="A41" s="25" t="s">
        <v>356</v>
      </c>
      <c r="B41" s="27" t="s">
        <v>10</v>
      </c>
      <c r="C41" s="34" t="s">
        <v>18</v>
      </c>
      <c r="D41" s="34" t="s">
        <v>46</v>
      </c>
      <c r="E41" s="34" t="s">
        <v>358</v>
      </c>
      <c r="F41" s="34" t="s">
        <v>11</v>
      </c>
      <c r="G41" s="25" t="s">
        <v>362</v>
      </c>
      <c r="H41" s="35">
        <f t="shared" si="0"/>
        <v>7048.3</v>
      </c>
      <c r="I41" s="35">
        <f>7379-330.7</f>
        <v>7048.3</v>
      </c>
      <c r="J41" s="35">
        <v>0</v>
      </c>
      <c r="K41" s="35">
        <v>0</v>
      </c>
      <c r="L41" s="35">
        <v>0</v>
      </c>
    </row>
    <row r="42" spans="1:12" s="1" customFormat="1" ht="55.2" x14ac:dyDescent="0.25">
      <c r="A42" s="25" t="s">
        <v>227</v>
      </c>
      <c r="B42" s="27" t="s">
        <v>345</v>
      </c>
      <c r="C42" s="34" t="s">
        <v>18</v>
      </c>
      <c r="D42" s="34" t="s">
        <v>46</v>
      </c>
      <c r="E42" s="34" t="s">
        <v>358</v>
      </c>
      <c r="F42" s="25" t="s">
        <v>14</v>
      </c>
      <c r="G42" s="25" t="s">
        <v>362</v>
      </c>
      <c r="H42" s="35">
        <f t="shared" si="0"/>
        <v>5000</v>
      </c>
      <c r="I42" s="35">
        <v>5000</v>
      </c>
      <c r="J42" s="35">
        <v>0</v>
      </c>
      <c r="K42" s="35">
        <v>0</v>
      </c>
      <c r="L42" s="35">
        <v>0</v>
      </c>
    </row>
    <row r="43" spans="1:12" s="1" customFormat="1" ht="27.6" x14ac:dyDescent="0.25">
      <c r="A43" s="25" t="s">
        <v>344</v>
      </c>
      <c r="B43" s="27" t="s">
        <v>290</v>
      </c>
      <c r="C43" s="34" t="s">
        <v>18</v>
      </c>
      <c r="D43" s="25" t="s">
        <v>46</v>
      </c>
      <c r="E43" s="34" t="s">
        <v>358</v>
      </c>
      <c r="F43" s="34" t="s">
        <v>67</v>
      </c>
      <c r="G43" s="25" t="s">
        <v>362</v>
      </c>
      <c r="H43" s="35">
        <f t="shared" si="0"/>
        <v>346.7</v>
      </c>
      <c r="I43" s="35">
        <f>16+330.7</f>
        <v>346.7</v>
      </c>
      <c r="J43" s="35">
        <v>0</v>
      </c>
      <c r="K43" s="35">
        <v>0</v>
      </c>
      <c r="L43" s="35">
        <v>0</v>
      </c>
    </row>
    <row r="44" spans="1:12" s="1" customFormat="1" ht="41.4" x14ac:dyDescent="0.25">
      <c r="A44" s="24" t="s">
        <v>228</v>
      </c>
      <c r="B44" s="44" t="s">
        <v>79</v>
      </c>
      <c r="C44" s="32" t="s">
        <v>140</v>
      </c>
      <c r="D44" s="32" t="s">
        <v>140</v>
      </c>
      <c r="E44" s="32" t="s">
        <v>94</v>
      </c>
      <c r="F44" s="32" t="s">
        <v>9</v>
      </c>
      <c r="G44" s="24" t="s">
        <v>362</v>
      </c>
      <c r="H44" s="33">
        <f t="shared" si="0"/>
        <v>23538.1</v>
      </c>
      <c r="I44" s="43">
        <f>I45+I47+I49+I52+I54</f>
        <v>23538.1</v>
      </c>
      <c r="J44" s="43">
        <f>J45+J47+J49+J52+J54</f>
        <v>0</v>
      </c>
      <c r="K44" s="43">
        <f t="shared" ref="K44:L44" si="10">K45+K47+K49+K52+K54</f>
        <v>0</v>
      </c>
      <c r="L44" s="43">
        <f t="shared" si="10"/>
        <v>0</v>
      </c>
    </row>
    <row r="45" spans="1:12" s="1" customFormat="1" ht="70.2" customHeight="1" x14ac:dyDescent="0.25">
      <c r="A45" s="25" t="s">
        <v>229</v>
      </c>
      <c r="B45" s="39" t="s">
        <v>80</v>
      </c>
      <c r="C45" s="34" t="s">
        <v>37</v>
      </c>
      <c r="D45" s="34" t="s">
        <v>44</v>
      </c>
      <c r="E45" s="34" t="s">
        <v>95</v>
      </c>
      <c r="F45" s="34" t="s">
        <v>9</v>
      </c>
      <c r="G45" s="25" t="s">
        <v>362</v>
      </c>
      <c r="H45" s="35">
        <f t="shared" si="0"/>
        <v>3187.8</v>
      </c>
      <c r="I45" s="35">
        <f>I46</f>
        <v>3187.8</v>
      </c>
      <c r="J45" s="35">
        <f>J46</f>
        <v>0</v>
      </c>
      <c r="K45" s="35">
        <f t="shared" ref="K45:L45" si="11">K46</f>
        <v>0</v>
      </c>
      <c r="L45" s="35">
        <f t="shared" si="11"/>
        <v>0</v>
      </c>
    </row>
    <row r="46" spans="1:12" s="1" customFormat="1" ht="41.4" x14ac:dyDescent="0.25">
      <c r="A46" s="25" t="s">
        <v>230</v>
      </c>
      <c r="B46" s="27" t="s">
        <v>10</v>
      </c>
      <c r="C46" s="34" t="s">
        <v>37</v>
      </c>
      <c r="D46" s="34" t="s">
        <v>44</v>
      </c>
      <c r="E46" s="34" t="s">
        <v>96</v>
      </c>
      <c r="F46" s="34" t="s">
        <v>11</v>
      </c>
      <c r="G46" s="25" t="s">
        <v>362</v>
      </c>
      <c r="H46" s="35">
        <f t="shared" si="0"/>
        <v>3187.8</v>
      </c>
      <c r="I46" s="35">
        <v>3187.8</v>
      </c>
      <c r="J46" s="35">
        <v>0</v>
      </c>
      <c r="K46" s="35">
        <v>0</v>
      </c>
      <c r="L46" s="35">
        <v>0</v>
      </c>
    </row>
    <row r="47" spans="1:12" s="1" customFormat="1" ht="41.4" x14ac:dyDescent="0.25">
      <c r="A47" s="25" t="s">
        <v>231</v>
      </c>
      <c r="B47" s="39" t="s">
        <v>48</v>
      </c>
      <c r="C47" s="34" t="s">
        <v>37</v>
      </c>
      <c r="D47" s="34" t="s">
        <v>44</v>
      </c>
      <c r="E47" s="34" t="s">
        <v>97</v>
      </c>
      <c r="F47" s="34" t="s">
        <v>9</v>
      </c>
      <c r="G47" s="25" t="s">
        <v>362</v>
      </c>
      <c r="H47" s="35">
        <f t="shared" si="0"/>
        <v>862.4</v>
      </c>
      <c r="I47" s="35">
        <f>I48</f>
        <v>862.4</v>
      </c>
      <c r="J47" s="35">
        <f>J48</f>
        <v>0</v>
      </c>
      <c r="K47" s="35">
        <f t="shared" ref="K47:L47" si="12">K48</f>
        <v>0</v>
      </c>
      <c r="L47" s="35">
        <f t="shared" si="12"/>
        <v>0</v>
      </c>
    </row>
    <row r="48" spans="1:12" s="1" customFormat="1" ht="41.4" x14ac:dyDescent="0.25">
      <c r="A48" s="25" t="s">
        <v>232</v>
      </c>
      <c r="B48" s="27" t="s">
        <v>10</v>
      </c>
      <c r="C48" s="34" t="s">
        <v>37</v>
      </c>
      <c r="D48" s="34" t="s">
        <v>44</v>
      </c>
      <c r="E48" s="34" t="s">
        <v>98</v>
      </c>
      <c r="F48" s="34" t="s">
        <v>11</v>
      </c>
      <c r="G48" s="25" t="s">
        <v>362</v>
      </c>
      <c r="H48" s="35">
        <f t="shared" si="0"/>
        <v>862.4</v>
      </c>
      <c r="I48" s="35">
        <v>862.4</v>
      </c>
      <c r="J48" s="35">
        <v>0</v>
      </c>
      <c r="K48" s="35">
        <v>0</v>
      </c>
      <c r="L48" s="35">
        <v>0</v>
      </c>
    </row>
    <row r="49" spans="1:12" s="1" customFormat="1" ht="55.2" x14ac:dyDescent="0.25">
      <c r="A49" s="25" t="s">
        <v>233</v>
      </c>
      <c r="B49" s="26" t="s">
        <v>49</v>
      </c>
      <c r="C49" s="34" t="s">
        <v>37</v>
      </c>
      <c r="D49" s="34" t="s">
        <v>50</v>
      </c>
      <c r="E49" s="34" t="s">
        <v>99</v>
      </c>
      <c r="F49" s="34" t="s">
        <v>9</v>
      </c>
      <c r="G49" s="25" t="s">
        <v>362</v>
      </c>
      <c r="H49" s="35">
        <f t="shared" si="0"/>
        <v>15409.099999999999</v>
      </c>
      <c r="I49" s="35">
        <f>I50+I51</f>
        <v>15409.099999999999</v>
      </c>
      <c r="J49" s="35">
        <f t="shared" ref="J49:L49" si="13">J50+J51</f>
        <v>0</v>
      </c>
      <c r="K49" s="35">
        <f t="shared" si="13"/>
        <v>0</v>
      </c>
      <c r="L49" s="35">
        <f t="shared" si="13"/>
        <v>0</v>
      </c>
    </row>
    <row r="50" spans="1:12" s="1" customFormat="1" ht="41.4" x14ac:dyDescent="0.25">
      <c r="A50" s="25" t="s">
        <v>234</v>
      </c>
      <c r="B50" s="27" t="s">
        <v>10</v>
      </c>
      <c r="C50" s="34" t="s">
        <v>37</v>
      </c>
      <c r="D50" s="34" t="s">
        <v>50</v>
      </c>
      <c r="E50" s="34" t="s">
        <v>100</v>
      </c>
      <c r="F50" s="34" t="s">
        <v>11</v>
      </c>
      <c r="G50" s="25" t="s">
        <v>362</v>
      </c>
      <c r="H50" s="35">
        <f t="shared" si="0"/>
        <v>15283.699999999999</v>
      </c>
      <c r="I50" s="35">
        <f>16409.1-1125.4</f>
        <v>15283.699999999999</v>
      </c>
      <c r="J50" s="35">
        <v>0</v>
      </c>
      <c r="K50" s="35">
        <v>0</v>
      </c>
      <c r="L50" s="35">
        <v>0</v>
      </c>
    </row>
    <row r="51" spans="1:12" s="1" customFormat="1" ht="27.6" x14ac:dyDescent="0.25">
      <c r="A51" s="25" t="s">
        <v>411</v>
      </c>
      <c r="B51" s="27" t="s">
        <v>290</v>
      </c>
      <c r="C51" s="34" t="s">
        <v>37</v>
      </c>
      <c r="D51" s="34" t="s">
        <v>50</v>
      </c>
      <c r="E51" s="34" t="s">
        <v>100</v>
      </c>
      <c r="F51" s="34" t="s">
        <v>67</v>
      </c>
      <c r="G51" s="25" t="s">
        <v>362</v>
      </c>
      <c r="H51" s="35">
        <f t="shared" si="0"/>
        <v>125.4</v>
      </c>
      <c r="I51" s="35">
        <v>125.4</v>
      </c>
      <c r="J51" s="35"/>
      <c r="K51" s="35"/>
      <c r="L51" s="35"/>
    </row>
    <row r="52" spans="1:12" s="1" customFormat="1" ht="27.6" x14ac:dyDescent="0.25">
      <c r="A52" s="25" t="s">
        <v>235</v>
      </c>
      <c r="B52" s="27" t="s">
        <v>51</v>
      </c>
      <c r="C52" s="34" t="s">
        <v>37</v>
      </c>
      <c r="D52" s="34" t="s">
        <v>50</v>
      </c>
      <c r="E52" s="34" t="s">
        <v>93</v>
      </c>
      <c r="F52" s="34" t="s">
        <v>9</v>
      </c>
      <c r="G52" s="25" t="s">
        <v>362</v>
      </c>
      <c r="H52" s="35">
        <f t="shared" si="0"/>
        <v>3528.8</v>
      </c>
      <c r="I52" s="35">
        <f>I53</f>
        <v>3528.8</v>
      </c>
      <c r="J52" s="35">
        <f>J53</f>
        <v>0</v>
      </c>
      <c r="K52" s="35">
        <f t="shared" ref="K52:L52" si="14">K53</f>
        <v>0</v>
      </c>
      <c r="L52" s="35">
        <f t="shared" si="14"/>
        <v>0</v>
      </c>
    </row>
    <row r="53" spans="1:12" s="1" customFormat="1" ht="41.4" x14ac:dyDescent="0.25">
      <c r="A53" s="25" t="s">
        <v>236</v>
      </c>
      <c r="B53" s="27" t="s">
        <v>10</v>
      </c>
      <c r="C53" s="34" t="s">
        <v>37</v>
      </c>
      <c r="D53" s="34" t="s">
        <v>50</v>
      </c>
      <c r="E53" s="34" t="s">
        <v>92</v>
      </c>
      <c r="F53" s="34" t="s">
        <v>11</v>
      </c>
      <c r="G53" s="25" t="s">
        <v>362</v>
      </c>
      <c r="H53" s="35">
        <f t="shared" si="0"/>
        <v>3528.8</v>
      </c>
      <c r="I53" s="35">
        <v>3528.8</v>
      </c>
      <c r="J53" s="35">
        <v>0</v>
      </c>
      <c r="K53" s="35">
        <v>0</v>
      </c>
      <c r="L53" s="35">
        <v>0</v>
      </c>
    </row>
    <row r="54" spans="1:12" s="1" customFormat="1" ht="55.2" x14ac:dyDescent="0.25">
      <c r="A54" s="25" t="s">
        <v>237</v>
      </c>
      <c r="B54" s="27" t="s">
        <v>78</v>
      </c>
      <c r="C54" s="34" t="s">
        <v>39</v>
      </c>
      <c r="D54" s="34" t="s">
        <v>52</v>
      </c>
      <c r="E54" s="34" t="s">
        <v>101</v>
      </c>
      <c r="F54" s="34" t="s">
        <v>9</v>
      </c>
      <c r="G54" s="25" t="s">
        <v>362</v>
      </c>
      <c r="H54" s="35">
        <f t="shared" si="0"/>
        <v>550</v>
      </c>
      <c r="I54" s="35">
        <f>I55</f>
        <v>550</v>
      </c>
      <c r="J54" s="35">
        <f>J55</f>
        <v>0</v>
      </c>
      <c r="K54" s="35">
        <f t="shared" ref="K54:L54" si="15">K55</f>
        <v>0</v>
      </c>
      <c r="L54" s="35">
        <f t="shared" si="15"/>
        <v>0</v>
      </c>
    </row>
    <row r="55" spans="1:12" s="1" customFormat="1" ht="41.4" x14ac:dyDescent="0.25">
      <c r="A55" s="25" t="s">
        <v>238</v>
      </c>
      <c r="B55" s="27" t="s">
        <v>10</v>
      </c>
      <c r="C55" s="34" t="s">
        <v>39</v>
      </c>
      <c r="D55" s="34" t="s">
        <v>52</v>
      </c>
      <c r="E55" s="34" t="s">
        <v>102</v>
      </c>
      <c r="F55" s="34" t="s">
        <v>11</v>
      </c>
      <c r="G55" s="25" t="s">
        <v>362</v>
      </c>
      <c r="H55" s="35">
        <f t="shared" si="0"/>
        <v>550</v>
      </c>
      <c r="I55" s="35">
        <v>550</v>
      </c>
      <c r="J55" s="35">
        <v>0</v>
      </c>
      <c r="K55" s="35">
        <v>0</v>
      </c>
      <c r="L55" s="35">
        <v>0</v>
      </c>
    </row>
    <row r="56" spans="1:12" s="1" customFormat="1" ht="55.2" x14ac:dyDescent="0.25">
      <c r="A56" s="24" t="s">
        <v>239</v>
      </c>
      <c r="B56" s="29" t="s">
        <v>138</v>
      </c>
      <c r="C56" s="32" t="s">
        <v>140</v>
      </c>
      <c r="D56" s="32" t="s">
        <v>140</v>
      </c>
      <c r="E56" s="32" t="s">
        <v>104</v>
      </c>
      <c r="F56" s="32" t="s">
        <v>9</v>
      </c>
      <c r="G56" s="24" t="s">
        <v>362</v>
      </c>
      <c r="H56" s="33">
        <f t="shared" si="0"/>
        <v>98982.1</v>
      </c>
      <c r="I56" s="43">
        <f>I57+I60</f>
        <v>81300.100000000006</v>
      </c>
      <c r="J56" s="43">
        <f>J57+J60</f>
        <v>0</v>
      </c>
      <c r="K56" s="43">
        <f>K57+K60</f>
        <v>17682</v>
      </c>
      <c r="L56" s="43">
        <f>L57+L60</f>
        <v>0</v>
      </c>
    </row>
    <row r="57" spans="1:12" s="1" customFormat="1" ht="55.2" x14ac:dyDescent="0.25">
      <c r="A57" s="25" t="s">
        <v>240</v>
      </c>
      <c r="B57" s="27" t="s">
        <v>111</v>
      </c>
      <c r="C57" s="34" t="s">
        <v>39</v>
      </c>
      <c r="D57" s="34" t="s">
        <v>17</v>
      </c>
      <c r="E57" s="34" t="s">
        <v>105</v>
      </c>
      <c r="F57" s="34" t="s">
        <v>9</v>
      </c>
      <c r="G57" s="25" t="s">
        <v>362</v>
      </c>
      <c r="H57" s="35">
        <f t="shared" si="0"/>
        <v>3311</v>
      </c>
      <c r="I57" s="40">
        <f>I58</f>
        <v>3311</v>
      </c>
      <c r="J57" s="40">
        <f>J58</f>
        <v>0</v>
      </c>
      <c r="K57" s="40">
        <f t="shared" ref="K57:L58" si="16">K58</f>
        <v>0</v>
      </c>
      <c r="L57" s="40">
        <f t="shared" si="16"/>
        <v>0</v>
      </c>
    </row>
    <row r="58" spans="1:12" s="1" customFormat="1" ht="27.6" x14ac:dyDescent="0.25">
      <c r="A58" s="25" t="s">
        <v>241</v>
      </c>
      <c r="B58" s="27" t="s">
        <v>177</v>
      </c>
      <c r="C58" s="34" t="s">
        <v>39</v>
      </c>
      <c r="D58" s="34" t="s">
        <v>17</v>
      </c>
      <c r="E58" s="34" t="s">
        <v>106</v>
      </c>
      <c r="F58" s="34" t="s">
        <v>9</v>
      </c>
      <c r="G58" s="25" t="s">
        <v>362</v>
      </c>
      <c r="H58" s="35">
        <f t="shared" si="0"/>
        <v>3311</v>
      </c>
      <c r="I58" s="40">
        <f>I59</f>
        <v>3311</v>
      </c>
      <c r="J58" s="40">
        <f t="shared" ref="J58" si="17">J59</f>
        <v>0</v>
      </c>
      <c r="K58" s="40">
        <f t="shared" si="16"/>
        <v>0</v>
      </c>
      <c r="L58" s="40">
        <f t="shared" si="16"/>
        <v>0</v>
      </c>
    </row>
    <row r="59" spans="1:12" s="1" customFormat="1" ht="55.2" x14ac:dyDescent="0.25">
      <c r="A59" s="25" t="s">
        <v>242</v>
      </c>
      <c r="B59" s="26" t="s">
        <v>243</v>
      </c>
      <c r="C59" s="34" t="s">
        <v>39</v>
      </c>
      <c r="D59" s="34" t="s">
        <v>17</v>
      </c>
      <c r="E59" s="34" t="s">
        <v>109</v>
      </c>
      <c r="F59" s="34" t="s">
        <v>11</v>
      </c>
      <c r="G59" s="25" t="s">
        <v>362</v>
      </c>
      <c r="H59" s="35">
        <f t="shared" si="0"/>
        <v>3311</v>
      </c>
      <c r="I59" s="35">
        <f>3060+251</f>
        <v>3311</v>
      </c>
      <c r="J59" s="35">
        <v>0</v>
      </c>
      <c r="K59" s="35">
        <v>0</v>
      </c>
      <c r="L59" s="35">
        <v>0</v>
      </c>
    </row>
    <row r="60" spans="1:12" s="1" customFormat="1" ht="55.2" x14ac:dyDescent="0.25">
      <c r="A60" s="25" t="s">
        <v>244</v>
      </c>
      <c r="B60" s="27" t="s">
        <v>178</v>
      </c>
      <c r="C60" s="34" t="s">
        <v>39</v>
      </c>
      <c r="D60" s="34" t="s">
        <v>44</v>
      </c>
      <c r="E60" s="34" t="s">
        <v>107</v>
      </c>
      <c r="F60" s="34" t="s">
        <v>9</v>
      </c>
      <c r="G60" s="25" t="s">
        <v>362</v>
      </c>
      <c r="H60" s="35">
        <f t="shared" si="0"/>
        <v>95671.1</v>
      </c>
      <c r="I60" s="35">
        <f>I61+I65+I67</f>
        <v>77989.100000000006</v>
      </c>
      <c r="J60" s="35">
        <f>J61+J65+J67</f>
        <v>0</v>
      </c>
      <c r="K60" s="35">
        <f t="shared" ref="K60:L60" si="18">K61+K65+K67</f>
        <v>17682</v>
      </c>
      <c r="L60" s="35">
        <f t="shared" si="18"/>
        <v>0</v>
      </c>
    </row>
    <row r="61" spans="1:12" s="1" customFormat="1" ht="41.4" x14ac:dyDescent="0.25">
      <c r="A61" s="25" t="s">
        <v>245</v>
      </c>
      <c r="B61" s="27" t="s">
        <v>179</v>
      </c>
      <c r="C61" s="34" t="s">
        <v>39</v>
      </c>
      <c r="D61" s="34" t="s">
        <v>44</v>
      </c>
      <c r="E61" s="34" t="s">
        <v>108</v>
      </c>
      <c r="F61" s="34" t="s">
        <v>9</v>
      </c>
      <c r="G61" s="25" t="s">
        <v>362</v>
      </c>
      <c r="H61" s="35">
        <f t="shared" si="0"/>
        <v>32941</v>
      </c>
      <c r="I61" s="40">
        <f>I62+I63+I64</f>
        <v>15259</v>
      </c>
      <c r="J61" s="40">
        <f t="shared" ref="J61:L61" si="19">J62+J63+J64</f>
        <v>0</v>
      </c>
      <c r="K61" s="40">
        <f t="shared" si="19"/>
        <v>17682</v>
      </c>
      <c r="L61" s="40">
        <f t="shared" si="19"/>
        <v>0</v>
      </c>
    </row>
    <row r="62" spans="1:12" s="1" customFormat="1" ht="101.4" customHeight="1" x14ac:dyDescent="0.25">
      <c r="A62" s="25" t="s">
        <v>246</v>
      </c>
      <c r="B62" s="27" t="s">
        <v>370</v>
      </c>
      <c r="C62" s="34" t="s">
        <v>39</v>
      </c>
      <c r="D62" s="34" t="s">
        <v>44</v>
      </c>
      <c r="E62" s="34" t="s">
        <v>180</v>
      </c>
      <c r="F62" s="34" t="s">
        <v>43</v>
      </c>
      <c r="G62" s="25" t="s">
        <v>362</v>
      </c>
      <c r="H62" s="35">
        <f t="shared" si="0"/>
        <v>6879.4</v>
      </c>
      <c r="I62" s="40">
        <f>15259-8379.6</f>
        <v>6879.4</v>
      </c>
      <c r="J62" s="40">
        <v>0</v>
      </c>
      <c r="K62" s="40">
        <v>0</v>
      </c>
      <c r="L62" s="40">
        <v>0</v>
      </c>
    </row>
    <row r="63" spans="1:12" s="1" customFormat="1" ht="124.2" x14ac:dyDescent="0.25">
      <c r="A63" s="25" t="s">
        <v>371</v>
      </c>
      <c r="B63" s="27" t="s">
        <v>415</v>
      </c>
      <c r="C63" s="34" t="s">
        <v>39</v>
      </c>
      <c r="D63" s="34" t="s">
        <v>44</v>
      </c>
      <c r="E63" s="34" t="s">
        <v>414</v>
      </c>
      <c r="F63" s="34" t="s">
        <v>11</v>
      </c>
      <c r="G63" s="25" t="s">
        <v>362</v>
      </c>
      <c r="H63" s="35">
        <f t="shared" ref="H63" si="20">I63+K63+L63</f>
        <v>17682</v>
      </c>
      <c r="I63" s="40">
        <v>0</v>
      </c>
      <c r="J63" s="40">
        <v>0</v>
      </c>
      <c r="K63" s="40">
        <v>17682</v>
      </c>
      <c r="L63" s="40">
        <v>0</v>
      </c>
    </row>
    <row r="64" spans="1:12" s="1" customFormat="1" ht="130.19999999999999" customHeight="1" x14ac:dyDescent="0.25">
      <c r="A64" s="25" t="s">
        <v>413</v>
      </c>
      <c r="B64" s="27" t="s">
        <v>400</v>
      </c>
      <c r="C64" s="34" t="s">
        <v>39</v>
      </c>
      <c r="D64" s="34" t="s">
        <v>44</v>
      </c>
      <c r="E64" s="34" t="s">
        <v>412</v>
      </c>
      <c r="F64" s="34" t="s">
        <v>43</v>
      </c>
      <c r="G64" s="25" t="s">
        <v>362</v>
      </c>
      <c r="H64" s="35">
        <f t="shared" si="0"/>
        <v>8379.6</v>
      </c>
      <c r="I64" s="40">
        <v>8379.6</v>
      </c>
      <c r="J64" s="40">
        <v>0</v>
      </c>
      <c r="K64" s="40">
        <v>0</v>
      </c>
      <c r="L64" s="40">
        <v>0</v>
      </c>
    </row>
    <row r="65" spans="1:12" s="1" customFormat="1" ht="41.4" x14ac:dyDescent="0.25">
      <c r="A65" s="25" t="s">
        <v>247</v>
      </c>
      <c r="B65" s="27" t="s">
        <v>258</v>
      </c>
      <c r="C65" s="34" t="s">
        <v>39</v>
      </c>
      <c r="D65" s="25" t="s">
        <v>44</v>
      </c>
      <c r="E65" s="25" t="s">
        <v>181</v>
      </c>
      <c r="F65" s="34" t="s">
        <v>9</v>
      </c>
      <c r="G65" s="25" t="s">
        <v>362</v>
      </c>
      <c r="H65" s="35">
        <f t="shared" si="0"/>
        <v>4700</v>
      </c>
      <c r="I65" s="35">
        <f>I66</f>
        <v>4700</v>
      </c>
      <c r="J65" s="35">
        <f>J66</f>
        <v>0</v>
      </c>
      <c r="K65" s="35">
        <f t="shared" ref="K65:L65" si="21">K66</f>
        <v>0</v>
      </c>
      <c r="L65" s="35">
        <f t="shared" si="21"/>
        <v>0</v>
      </c>
    </row>
    <row r="66" spans="1:12" s="1" customFormat="1" ht="69" x14ac:dyDescent="0.25">
      <c r="A66" s="25" t="s">
        <v>248</v>
      </c>
      <c r="B66" s="27" t="s">
        <v>372</v>
      </c>
      <c r="C66" s="34" t="s">
        <v>39</v>
      </c>
      <c r="D66" s="25" t="s">
        <v>44</v>
      </c>
      <c r="E66" s="34" t="s">
        <v>182</v>
      </c>
      <c r="F66" s="34" t="s">
        <v>43</v>
      </c>
      <c r="G66" s="25" t="s">
        <v>362</v>
      </c>
      <c r="H66" s="35">
        <f t="shared" si="0"/>
        <v>4700</v>
      </c>
      <c r="I66" s="35">
        <v>4700</v>
      </c>
      <c r="J66" s="35">
        <v>0</v>
      </c>
      <c r="K66" s="35">
        <v>0</v>
      </c>
      <c r="L66" s="35">
        <v>0</v>
      </c>
    </row>
    <row r="67" spans="1:12" s="1" customFormat="1" ht="41.4" x14ac:dyDescent="0.25">
      <c r="A67" s="25" t="s">
        <v>249</v>
      </c>
      <c r="B67" s="27" t="s">
        <v>45</v>
      </c>
      <c r="C67" s="34" t="s">
        <v>39</v>
      </c>
      <c r="D67" s="34" t="s">
        <v>44</v>
      </c>
      <c r="E67" s="34" t="s">
        <v>183</v>
      </c>
      <c r="F67" s="34" t="s">
        <v>9</v>
      </c>
      <c r="G67" s="25" t="s">
        <v>362</v>
      </c>
      <c r="H67" s="35">
        <f t="shared" si="0"/>
        <v>58030.1</v>
      </c>
      <c r="I67" s="35">
        <f>I68</f>
        <v>58030.1</v>
      </c>
      <c r="J67" s="35">
        <f>J68</f>
        <v>0</v>
      </c>
      <c r="K67" s="35">
        <f t="shared" ref="K67:L67" si="22">K68</f>
        <v>0</v>
      </c>
      <c r="L67" s="35">
        <f t="shared" si="22"/>
        <v>0</v>
      </c>
    </row>
    <row r="68" spans="1:12" s="1" customFormat="1" ht="41.4" x14ac:dyDescent="0.25">
      <c r="A68" s="25" t="s">
        <v>250</v>
      </c>
      <c r="B68" s="27" t="s">
        <v>373</v>
      </c>
      <c r="C68" s="34" t="s">
        <v>39</v>
      </c>
      <c r="D68" s="34" t="s">
        <v>44</v>
      </c>
      <c r="E68" s="34" t="s">
        <v>184</v>
      </c>
      <c r="F68" s="34" t="s">
        <v>43</v>
      </c>
      <c r="G68" s="25" t="s">
        <v>362</v>
      </c>
      <c r="H68" s="35">
        <f t="shared" si="0"/>
        <v>58030.1</v>
      </c>
      <c r="I68" s="35">
        <f>54050.1+1980+2000</f>
        <v>58030.1</v>
      </c>
      <c r="J68" s="35">
        <v>0</v>
      </c>
      <c r="K68" s="35">
        <v>0</v>
      </c>
      <c r="L68" s="35">
        <v>0</v>
      </c>
    </row>
    <row r="69" spans="1:12" s="1" customFormat="1" ht="55.2" x14ac:dyDescent="0.25">
      <c r="A69" s="24" t="s">
        <v>251</v>
      </c>
      <c r="B69" s="44" t="s">
        <v>70</v>
      </c>
      <c r="C69" s="32" t="s">
        <v>140</v>
      </c>
      <c r="D69" s="32" t="s">
        <v>140</v>
      </c>
      <c r="E69" s="32" t="s">
        <v>110</v>
      </c>
      <c r="F69" s="32" t="s">
        <v>9</v>
      </c>
      <c r="G69" s="24" t="s">
        <v>362</v>
      </c>
      <c r="H69" s="33">
        <f t="shared" si="0"/>
        <v>1052</v>
      </c>
      <c r="I69" s="33">
        <f>I70+I71</f>
        <v>1052</v>
      </c>
      <c r="J69" s="33">
        <f t="shared" ref="J69:L69" si="23">J70+J71</f>
        <v>0</v>
      </c>
      <c r="K69" s="33">
        <f t="shared" si="23"/>
        <v>0</v>
      </c>
      <c r="L69" s="33">
        <f t="shared" si="23"/>
        <v>0</v>
      </c>
    </row>
    <row r="70" spans="1:12" s="1" customFormat="1" ht="110.4" x14ac:dyDescent="0.25">
      <c r="A70" s="25" t="s">
        <v>252</v>
      </c>
      <c r="B70" s="27" t="s">
        <v>376</v>
      </c>
      <c r="C70" s="34" t="s">
        <v>39</v>
      </c>
      <c r="D70" s="34" t="s">
        <v>40</v>
      </c>
      <c r="E70" s="34" t="s">
        <v>377</v>
      </c>
      <c r="F70" s="34" t="s">
        <v>43</v>
      </c>
      <c r="G70" s="24" t="s">
        <v>362</v>
      </c>
      <c r="H70" s="35">
        <f t="shared" si="0"/>
        <v>1004</v>
      </c>
      <c r="I70" s="41">
        <v>1004</v>
      </c>
      <c r="J70" s="41">
        <v>0</v>
      </c>
      <c r="K70" s="41">
        <v>0</v>
      </c>
      <c r="L70" s="41">
        <v>0</v>
      </c>
    </row>
    <row r="71" spans="1:12" s="1" customFormat="1" ht="96.6" x14ac:dyDescent="0.25">
      <c r="A71" s="25" t="s">
        <v>375</v>
      </c>
      <c r="B71" s="27" t="s">
        <v>378</v>
      </c>
      <c r="C71" s="34" t="s">
        <v>39</v>
      </c>
      <c r="D71" s="34" t="s">
        <v>40</v>
      </c>
      <c r="E71" s="34" t="s">
        <v>379</v>
      </c>
      <c r="F71" s="34" t="s">
        <v>43</v>
      </c>
      <c r="G71" s="24" t="s">
        <v>362</v>
      </c>
      <c r="H71" s="35">
        <f t="shared" si="0"/>
        <v>48</v>
      </c>
      <c r="I71" s="41">
        <v>48</v>
      </c>
      <c r="J71" s="41">
        <v>0</v>
      </c>
      <c r="K71" s="41">
        <v>0</v>
      </c>
      <c r="L71" s="41">
        <v>0</v>
      </c>
    </row>
    <row r="72" spans="1:12" s="1" customFormat="1" ht="55.2" x14ac:dyDescent="0.25">
      <c r="A72" s="24" t="s">
        <v>253</v>
      </c>
      <c r="B72" s="29" t="s">
        <v>69</v>
      </c>
      <c r="C72" s="32" t="s">
        <v>140</v>
      </c>
      <c r="D72" s="32" t="s">
        <v>140</v>
      </c>
      <c r="E72" s="32" t="s">
        <v>113</v>
      </c>
      <c r="F72" s="32" t="s">
        <v>9</v>
      </c>
      <c r="G72" s="24" t="s">
        <v>362</v>
      </c>
      <c r="H72" s="33">
        <f t="shared" si="0"/>
        <v>126199.7</v>
      </c>
      <c r="I72" s="33">
        <f>I73+I78+I84+I87</f>
        <v>80067.399999999994</v>
      </c>
      <c r="J72" s="33">
        <f>J73+J78+J84+J87</f>
        <v>0</v>
      </c>
      <c r="K72" s="33">
        <f>K73+K78+K84+K87</f>
        <v>46132.3</v>
      </c>
      <c r="L72" s="33">
        <f>L73+L78+L84+L87</f>
        <v>0</v>
      </c>
    </row>
    <row r="73" spans="1:12" s="1" customFormat="1" ht="55.2" x14ac:dyDescent="0.25">
      <c r="A73" s="25" t="s">
        <v>254</v>
      </c>
      <c r="B73" s="27" t="s">
        <v>112</v>
      </c>
      <c r="C73" s="34" t="s">
        <v>24</v>
      </c>
      <c r="D73" s="34" t="s">
        <v>18</v>
      </c>
      <c r="E73" s="34" t="s">
        <v>114</v>
      </c>
      <c r="F73" s="34" t="s">
        <v>9</v>
      </c>
      <c r="G73" s="25" t="s">
        <v>362</v>
      </c>
      <c r="H73" s="35">
        <f t="shared" si="0"/>
        <v>37852.1</v>
      </c>
      <c r="I73" s="35">
        <f>I74+I76</f>
        <v>37852.1</v>
      </c>
      <c r="J73" s="35">
        <f>J74+J76</f>
        <v>0</v>
      </c>
      <c r="K73" s="35">
        <f t="shared" ref="K73:L73" si="24">K74+K76</f>
        <v>0</v>
      </c>
      <c r="L73" s="35">
        <f t="shared" si="24"/>
        <v>0</v>
      </c>
    </row>
    <row r="74" spans="1:12" s="1" customFormat="1" ht="41.4" x14ac:dyDescent="0.25">
      <c r="A74" s="25" t="s">
        <v>255</v>
      </c>
      <c r="B74" s="27" t="s">
        <v>26</v>
      </c>
      <c r="C74" s="34" t="s">
        <v>24</v>
      </c>
      <c r="D74" s="34" t="s">
        <v>18</v>
      </c>
      <c r="E74" s="34" t="s">
        <v>115</v>
      </c>
      <c r="F74" s="34" t="s">
        <v>9</v>
      </c>
      <c r="G74" s="25" t="s">
        <v>362</v>
      </c>
      <c r="H74" s="35">
        <f t="shared" si="0"/>
        <v>5135.7999999999993</v>
      </c>
      <c r="I74" s="35">
        <f>I75</f>
        <v>5135.7999999999993</v>
      </c>
      <c r="J74" s="35">
        <f>J75</f>
        <v>0</v>
      </c>
      <c r="K74" s="35">
        <f t="shared" ref="K74:L74" si="25">K75</f>
        <v>0</v>
      </c>
      <c r="L74" s="35">
        <f t="shared" si="25"/>
        <v>0</v>
      </c>
    </row>
    <row r="75" spans="1:12" s="1" customFormat="1" ht="41.4" x14ac:dyDescent="0.25">
      <c r="A75" s="25" t="s">
        <v>256</v>
      </c>
      <c r="B75" s="27" t="s">
        <v>27</v>
      </c>
      <c r="C75" s="34" t="s">
        <v>24</v>
      </c>
      <c r="D75" s="34" t="s">
        <v>18</v>
      </c>
      <c r="E75" s="34" t="s">
        <v>116</v>
      </c>
      <c r="F75" s="34" t="s">
        <v>11</v>
      </c>
      <c r="G75" s="25" t="s">
        <v>362</v>
      </c>
      <c r="H75" s="35">
        <f t="shared" si="0"/>
        <v>5135.7999999999993</v>
      </c>
      <c r="I75" s="35">
        <f>13535.8-8400</f>
        <v>5135.7999999999993</v>
      </c>
      <c r="J75" s="35">
        <v>0</v>
      </c>
      <c r="K75" s="35">
        <v>0</v>
      </c>
      <c r="L75" s="35">
        <v>0</v>
      </c>
    </row>
    <row r="76" spans="1:12" s="1" customFormat="1" ht="27.6" x14ac:dyDescent="0.25">
      <c r="A76" s="25" t="s">
        <v>263</v>
      </c>
      <c r="B76" s="27" t="s">
        <v>28</v>
      </c>
      <c r="C76" s="34" t="s">
        <v>24</v>
      </c>
      <c r="D76" s="34" t="s">
        <v>18</v>
      </c>
      <c r="E76" s="34" t="s">
        <v>175</v>
      </c>
      <c r="F76" s="34" t="s">
        <v>9</v>
      </c>
      <c r="G76" s="25" t="s">
        <v>362</v>
      </c>
      <c r="H76" s="35">
        <f t="shared" si="0"/>
        <v>32716.3</v>
      </c>
      <c r="I76" s="35">
        <f>I77</f>
        <v>32716.3</v>
      </c>
      <c r="J76" s="35">
        <f>J77</f>
        <v>0</v>
      </c>
      <c r="K76" s="35">
        <f t="shared" ref="K76:L76" si="26">K77</f>
        <v>0</v>
      </c>
      <c r="L76" s="35">
        <f t="shared" si="26"/>
        <v>0</v>
      </c>
    </row>
    <row r="77" spans="1:12" s="1" customFormat="1" ht="27.6" x14ac:dyDescent="0.25">
      <c r="A77" s="25" t="s">
        <v>264</v>
      </c>
      <c r="B77" s="27" t="s">
        <v>29</v>
      </c>
      <c r="C77" s="34" t="s">
        <v>24</v>
      </c>
      <c r="D77" s="34" t="s">
        <v>18</v>
      </c>
      <c r="E77" s="34" t="s">
        <v>176</v>
      </c>
      <c r="F77" s="34" t="s">
        <v>11</v>
      </c>
      <c r="G77" s="25" t="s">
        <v>362</v>
      </c>
      <c r="H77" s="35">
        <f t="shared" si="0"/>
        <v>32716.3</v>
      </c>
      <c r="I77" s="35">
        <v>32716.3</v>
      </c>
      <c r="J77" s="35">
        <v>0</v>
      </c>
      <c r="K77" s="35">
        <v>0</v>
      </c>
      <c r="L77" s="35">
        <v>0</v>
      </c>
    </row>
    <row r="78" spans="1:12" s="1" customFormat="1" ht="41.4" x14ac:dyDescent="0.25">
      <c r="A78" s="25" t="s">
        <v>257</v>
      </c>
      <c r="B78" s="26" t="s">
        <v>120</v>
      </c>
      <c r="C78" s="34" t="s">
        <v>24</v>
      </c>
      <c r="D78" s="34" t="s">
        <v>30</v>
      </c>
      <c r="E78" s="36" t="s">
        <v>123</v>
      </c>
      <c r="F78" s="34" t="s">
        <v>9</v>
      </c>
      <c r="G78" s="25" t="s">
        <v>362</v>
      </c>
      <c r="H78" s="35">
        <f t="shared" si="0"/>
        <v>73558.100000000006</v>
      </c>
      <c r="I78" s="35">
        <f>I79</f>
        <v>27425.8</v>
      </c>
      <c r="J78" s="35">
        <f>J79</f>
        <v>0</v>
      </c>
      <c r="K78" s="35">
        <f t="shared" ref="K78:L78" si="27">K79</f>
        <v>46132.3</v>
      </c>
      <c r="L78" s="35">
        <f t="shared" si="27"/>
        <v>0</v>
      </c>
    </row>
    <row r="79" spans="1:12" s="1" customFormat="1" ht="66" customHeight="1" x14ac:dyDescent="0.25">
      <c r="A79" s="25" t="s">
        <v>261</v>
      </c>
      <c r="B79" s="27" t="s">
        <v>31</v>
      </c>
      <c r="C79" s="34" t="s">
        <v>24</v>
      </c>
      <c r="D79" s="34" t="s">
        <v>30</v>
      </c>
      <c r="E79" s="36" t="s">
        <v>124</v>
      </c>
      <c r="F79" s="34" t="s">
        <v>9</v>
      </c>
      <c r="G79" s="25" t="s">
        <v>362</v>
      </c>
      <c r="H79" s="35">
        <f t="shared" si="0"/>
        <v>73558.100000000006</v>
      </c>
      <c r="I79" s="35">
        <f>I80+I82+I83</f>
        <v>27425.8</v>
      </c>
      <c r="J79" s="35">
        <f t="shared" ref="J79:L79" si="28">J80+J82+J83</f>
        <v>0</v>
      </c>
      <c r="K79" s="35">
        <f t="shared" si="28"/>
        <v>46132.3</v>
      </c>
      <c r="L79" s="35">
        <f t="shared" si="28"/>
        <v>0</v>
      </c>
    </row>
    <row r="80" spans="1:12" s="1" customFormat="1" ht="83.4" customHeight="1" x14ac:dyDescent="0.25">
      <c r="A80" s="25" t="s">
        <v>261</v>
      </c>
      <c r="B80" s="27" t="s">
        <v>398</v>
      </c>
      <c r="C80" s="34" t="s">
        <v>24</v>
      </c>
      <c r="D80" s="34" t="s">
        <v>30</v>
      </c>
      <c r="E80" s="36" t="s">
        <v>125</v>
      </c>
      <c r="F80" s="34" t="s">
        <v>11</v>
      </c>
      <c r="G80" s="25" t="s">
        <v>362</v>
      </c>
      <c r="H80" s="35">
        <f t="shared" si="0"/>
        <v>10449.599999999999</v>
      </c>
      <c r="I80" s="35">
        <f>I81</f>
        <v>10449.599999999999</v>
      </c>
      <c r="J80" s="35">
        <f t="shared" ref="J80:L80" si="29">J81</f>
        <v>0</v>
      </c>
      <c r="K80" s="35">
        <f t="shared" si="29"/>
        <v>0</v>
      </c>
      <c r="L80" s="35">
        <f t="shared" si="29"/>
        <v>0</v>
      </c>
    </row>
    <row r="81" spans="1:12" s="1" customFormat="1" ht="41.4" x14ac:dyDescent="0.25">
      <c r="A81" s="25" t="s">
        <v>262</v>
      </c>
      <c r="B81" s="27" t="s">
        <v>85</v>
      </c>
      <c r="C81" s="34" t="s">
        <v>24</v>
      </c>
      <c r="D81" s="34" t="s">
        <v>30</v>
      </c>
      <c r="E81" s="36" t="s">
        <v>125</v>
      </c>
      <c r="F81" s="34" t="s">
        <v>11</v>
      </c>
      <c r="G81" s="25" t="s">
        <v>362</v>
      </c>
      <c r="H81" s="35">
        <f t="shared" si="0"/>
        <v>10449.599999999999</v>
      </c>
      <c r="I81" s="35">
        <f>3500+7925.8-976.2</f>
        <v>10449.599999999999</v>
      </c>
      <c r="J81" s="35">
        <v>0</v>
      </c>
      <c r="K81" s="35">
        <v>0</v>
      </c>
      <c r="L81" s="35">
        <v>0</v>
      </c>
    </row>
    <row r="82" spans="1:12" s="1" customFormat="1" ht="69" customHeight="1" x14ac:dyDescent="0.25">
      <c r="A82" s="25" t="s">
        <v>343</v>
      </c>
      <c r="B82" s="53" t="s">
        <v>437</v>
      </c>
      <c r="C82" s="34" t="s">
        <v>24</v>
      </c>
      <c r="D82" s="34" t="s">
        <v>30</v>
      </c>
      <c r="E82" s="36" t="s">
        <v>419</v>
      </c>
      <c r="F82" s="34" t="s">
        <v>34</v>
      </c>
      <c r="G82" s="25" t="s">
        <v>362</v>
      </c>
      <c r="H82" s="35">
        <f t="shared" ref="H82" si="30">I82+K82+L82</f>
        <v>46132.3</v>
      </c>
      <c r="I82" s="35">
        <v>0</v>
      </c>
      <c r="J82" s="35">
        <v>0</v>
      </c>
      <c r="K82" s="35">
        <v>46132.3</v>
      </c>
      <c r="L82" s="35">
        <v>0</v>
      </c>
    </row>
    <row r="83" spans="1:12" s="1" customFormat="1" ht="51" customHeight="1" x14ac:dyDescent="0.3">
      <c r="A83" s="25" t="s">
        <v>418</v>
      </c>
      <c r="B83" s="54" t="s">
        <v>438</v>
      </c>
      <c r="C83" s="34" t="s">
        <v>24</v>
      </c>
      <c r="D83" s="34" t="s">
        <v>30</v>
      </c>
      <c r="E83" s="36" t="s">
        <v>420</v>
      </c>
      <c r="F83" s="34" t="s">
        <v>34</v>
      </c>
      <c r="G83" s="25" t="s">
        <v>362</v>
      </c>
      <c r="H83" s="35">
        <f t="shared" ref="H83" si="31">I83+K83+L83</f>
        <v>16976.2</v>
      </c>
      <c r="I83" s="35">
        <v>16976.2</v>
      </c>
      <c r="J83" s="35">
        <v>0</v>
      </c>
      <c r="K83" s="35">
        <v>0</v>
      </c>
      <c r="L83" s="35">
        <v>0</v>
      </c>
    </row>
    <row r="84" spans="1:12" s="1" customFormat="1" ht="27.6" x14ac:dyDescent="0.25">
      <c r="A84" s="25" t="s">
        <v>265</v>
      </c>
      <c r="B84" s="28" t="s">
        <v>121</v>
      </c>
      <c r="C84" s="34" t="s">
        <v>24</v>
      </c>
      <c r="D84" s="34" t="s">
        <v>30</v>
      </c>
      <c r="E84" s="36" t="s">
        <v>126</v>
      </c>
      <c r="F84" s="34" t="s">
        <v>9</v>
      </c>
      <c r="G84" s="25" t="s">
        <v>362</v>
      </c>
      <c r="H84" s="35">
        <f t="shared" si="0"/>
        <v>1000</v>
      </c>
      <c r="I84" s="35">
        <f>I85</f>
        <v>1000</v>
      </c>
      <c r="J84" s="35">
        <f>J85</f>
        <v>0</v>
      </c>
      <c r="K84" s="35">
        <f t="shared" ref="K84:L85" si="32">K85</f>
        <v>0</v>
      </c>
      <c r="L84" s="35">
        <f t="shared" si="32"/>
        <v>0</v>
      </c>
    </row>
    <row r="85" spans="1:12" s="1" customFormat="1" ht="31.2" customHeight="1" x14ac:dyDescent="0.25">
      <c r="A85" s="25" t="s">
        <v>266</v>
      </c>
      <c r="B85" s="27" t="s">
        <v>35</v>
      </c>
      <c r="C85" s="34" t="s">
        <v>24</v>
      </c>
      <c r="D85" s="34" t="s">
        <v>30</v>
      </c>
      <c r="E85" s="36" t="s">
        <v>127</v>
      </c>
      <c r="F85" s="34" t="s">
        <v>9</v>
      </c>
      <c r="G85" s="25" t="s">
        <v>362</v>
      </c>
      <c r="H85" s="35">
        <f t="shared" si="0"/>
        <v>1000</v>
      </c>
      <c r="I85" s="35">
        <f>I86</f>
        <v>1000</v>
      </c>
      <c r="J85" s="35">
        <f>J86</f>
        <v>0</v>
      </c>
      <c r="K85" s="35">
        <f t="shared" si="32"/>
        <v>0</v>
      </c>
      <c r="L85" s="35">
        <f t="shared" si="32"/>
        <v>0</v>
      </c>
    </row>
    <row r="86" spans="1:12" s="1" customFormat="1" ht="31.2" customHeight="1" x14ac:dyDescent="0.25">
      <c r="A86" s="25" t="s">
        <v>267</v>
      </c>
      <c r="B86" s="27" t="s">
        <v>36</v>
      </c>
      <c r="C86" s="34" t="s">
        <v>24</v>
      </c>
      <c r="D86" s="34" t="s">
        <v>30</v>
      </c>
      <c r="E86" s="36" t="s">
        <v>128</v>
      </c>
      <c r="F86" s="34" t="s">
        <v>11</v>
      </c>
      <c r="G86" s="25" t="s">
        <v>362</v>
      </c>
      <c r="H86" s="35">
        <f t="shared" si="0"/>
        <v>1000</v>
      </c>
      <c r="I86" s="35">
        <v>1000</v>
      </c>
      <c r="J86" s="35">
        <v>0</v>
      </c>
      <c r="K86" s="35">
        <v>0</v>
      </c>
      <c r="L86" s="35">
        <v>0</v>
      </c>
    </row>
    <row r="87" spans="1:12" s="1" customFormat="1" ht="27.6" x14ac:dyDescent="0.25">
      <c r="A87" s="25" t="s">
        <v>268</v>
      </c>
      <c r="B87" s="28" t="s">
        <v>122</v>
      </c>
      <c r="C87" s="34" t="s">
        <v>24</v>
      </c>
      <c r="D87" s="34" t="s">
        <v>30</v>
      </c>
      <c r="E87" s="36" t="s">
        <v>129</v>
      </c>
      <c r="F87" s="34" t="s">
        <v>9</v>
      </c>
      <c r="G87" s="25" t="s">
        <v>362</v>
      </c>
      <c r="H87" s="35">
        <f t="shared" si="0"/>
        <v>13789.5</v>
      </c>
      <c r="I87" s="35">
        <f>I88</f>
        <v>13789.5</v>
      </c>
      <c r="J87" s="35">
        <f>J88</f>
        <v>0</v>
      </c>
      <c r="K87" s="35">
        <f t="shared" ref="K87:L88" si="33">K88</f>
        <v>0</v>
      </c>
      <c r="L87" s="35">
        <f t="shared" si="33"/>
        <v>0</v>
      </c>
    </row>
    <row r="88" spans="1:12" s="1" customFormat="1" ht="27.6" x14ac:dyDescent="0.25">
      <c r="A88" s="25" t="s">
        <v>269</v>
      </c>
      <c r="B88" s="27" t="s">
        <v>38</v>
      </c>
      <c r="C88" s="34" t="s">
        <v>24</v>
      </c>
      <c r="D88" s="34" t="s">
        <v>30</v>
      </c>
      <c r="E88" s="36" t="s">
        <v>130</v>
      </c>
      <c r="F88" s="34" t="s">
        <v>9</v>
      </c>
      <c r="G88" s="25" t="s">
        <v>362</v>
      </c>
      <c r="H88" s="35">
        <f t="shared" si="0"/>
        <v>13789.5</v>
      </c>
      <c r="I88" s="35">
        <f>I89</f>
        <v>13789.5</v>
      </c>
      <c r="J88" s="35">
        <f>J89</f>
        <v>0</v>
      </c>
      <c r="K88" s="35">
        <f t="shared" si="33"/>
        <v>0</v>
      </c>
      <c r="L88" s="35">
        <f t="shared" si="33"/>
        <v>0</v>
      </c>
    </row>
    <row r="89" spans="1:12" s="1" customFormat="1" ht="27.6" x14ac:dyDescent="0.25">
      <c r="A89" s="25" t="s">
        <v>270</v>
      </c>
      <c r="B89" s="27" t="s">
        <v>271</v>
      </c>
      <c r="C89" s="34" t="s">
        <v>24</v>
      </c>
      <c r="D89" s="34" t="s">
        <v>30</v>
      </c>
      <c r="E89" s="36" t="s">
        <v>131</v>
      </c>
      <c r="F89" s="34" t="s">
        <v>34</v>
      </c>
      <c r="G89" s="25" t="s">
        <v>362</v>
      </c>
      <c r="H89" s="35">
        <f t="shared" si="0"/>
        <v>13789.5</v>
      </c>
      <c r="I89" s="35">
        <f>4500+9289.5</f>
        <v>13789.5</v>
      </c>
      <c r="J89" s="35">
        <v>0</v>
      </c>
      <c r="K89" s="35">
        <v>0</v>
      </c>
      <c r="L89" s="35">
        <v>0</v>
      </c>
    </row>
    <row r="90" spans="1:12" s="1" customFormat="1" ht="41.4" x14ac:dyDescent="0.25">
      <c r="A90" s="24" t="s">
        <v>272</v>
      </c>
      <c r="B90" s="42" t="s">
        <v>71</v>
      </c>
      <c r="C90" s="32" t="s">
        <v>140</v>
      </c>
      <c r="D90" s="32" t="s">
        <v>140</v>
      </c>
      <c r="E90" s="32" t="s">
        <v>117</v>
      </c>
      <c r="F90" s="32" t="s">
        <v>9</v>
      </c>
      <c r="G90" s="24" t="s">
        <v>362</v>
      </c>
      <c r="H90" s="33">
        <f t="shared" si="0"/>
        <v>91321.600000000006</v>
      </c>
      <c r="I90" s="33">
        <f>I91+I94+I100</f>
        <v>91321.600000000006</v>
      </c>
      <c r="J90" s="33">
        <f>J91</f>
        <v>0</v>
      </c>
      <c r="K90" s="33">
        <f t="shared" ref="K90:L90" si="34">K91</f>
        <v>0</v>
      </c>
      <c r="L90" s="33">
        <f t="shared" si="34"/>
        <v>0</v>
      </c>
    </row>
    <row r="91" spans="1:12" s="1" customFormat="1" ht="55.2" x14ac:dyDescent="0.25">
      <c r="A91" s="25" t="s">
        <v>273</v>
      </c>
      <c r="B91" s="27" t="s">
        <v>166</v>
      </c>
      <c r="C91" s="34" t="s">
        <v>24</v>
      </c>
      <c r="D91" s="34" t="s">
        <v>18</v>
      </c>
      <c r="E91" s="34" t="s">
        <v>118</v>
      </c>
      <c r="F91" s="34" t="s">
        <v>9</v>
      </c>
      <c r="G91" s="25" t="s">
        <v>362</v>
      </c>
      <c r="H91" s="35">
        <f t="shared" si="0"/>
        <v>32203.500000000004</v>
      </c>
      <c r="I91" s="35">
        <f>I92+I93</f>
        <v>32203.500000000004</v>
      </c>
      <c r="J91" s="35">
        <f t="shared" ref="J91:L91" si="35">J92+J93</f>
        <v>0</v>
      </c>
      <c r="K91" s="35">
        <f t="shared" si="35"/>
        <v>0</v>
      </c>
      <c r="L91" s="35">
        <f t="shared" si="35"/>
        <v>0</v>
      </c>
    </row>
    <row r="92" spans="1:12" s="1" customFormat="1" ht="41.4" x14ac:dyDescent="0.25">
      <c r="A92" s="25" t="s">
        <v>274</v>
      </c>
      <c r="B92" s="27" t="s">
        <v>275</v>
      </c>
      <c r="C92" s="34" t="s">
        <v>24</v>
      </c>
      <c r="D92" s="34" t="s">
        <v>18</v>
      </c>
      <c r="E92" s="34" t="s">
        <v>119</v>
      </c>
      <c r="F92" s="34" t="s">
        <v>34</v>
      </c>
      <c r="G92" s="25" t="s">
        <v>362</v>
      </c>
      <c r="H92" s="35">
        <f t="shared" ref="H92:H164" si="36">I92+K92+L92</f>
        <v>26607.800000000003</v>
      </c>
      <c r="I92" s="35">
        <f>34003.8-7396</f>
        <v>26607.800000000003</v>
      </c>
      <c r="J92" s="35">
        <v>0</v>
      </c>
      <c r="K92" s="35">
        <v>0</v>
      </c>
      <c r="L92" s="35">
        <v>0</v>
      </c>
    </row>
    <row r="93" spans="1:12" s="1" customFormat="1" ht="27.6" x14ac:dyDescent="0.25">
      <c r="A93" s="25" t="s">
        <v>416</v>
      </c>
      <c r="B93" s="27" t="s">
        <v>417</v>
      </c>
      <c r="C93" s="34" t="s">
        <v>24</v>
      </c>
      <c r="D93" s="34" t="s">
        <v>18</v>
      </c>
      <c r="E93" s="34" t="s">
        <v>119</v>
      </c>
      <c r="F93" s="34" t="s">
        <v>34</v>
      </c>
      <c r="G93" s="25" t="s">
        <v>362</v>
      </c>
      <c r="H93" s="35">
        <f t="shared" ref="H93" si="37">I93+K93+L93</f>
        <v>5595.7</v>
      </c>
      <c r="I93" s="35">
        <v>5595.7</v>
      </c>
      <c r="J93" s="35">
        <v>0</v>
      </c>
      <c r="K93" s="35">
        <v>0</v>
      </c>
      <c r="L93" s="35">
        <v>0</v>
      </c>
    </row>
    <row r="94" spans="1:12" s="1" customFormat="1" ht="41.4" x14ac:dyDescent="0.25">
      <c r="A94" s="25" t="s">
        <v>276</v>
      </c>
      <c r="B94" s="27" t="s">
        <v>167</v>
      </c>
      <c r="C94" s="34" t="s">
        <v>24</v>
      </c>
      <c r="D94" s="34" t="s">
        <v>18</v>
      </c>
      <c r="E94" s="34" t="s">
        <v>168</v>
      </c>
      <c r="F94" s="34" t="s">
        <v>9</v>
      </c>
      <c r="G94" s="25" t="s">
        <v>362</v>
      </c>
      <c r="H94" s="35">
        <f t="shared" si="36"/>
        <v>51938.6</v>
      </c>
      <c r="I94" s="35">
        <f>I95+I96+I98</f>
        <v>51938.6</v>
      </c>
      <c r="J94" s="35">
        <f>J95+J96+J98</f>
        <v>0</v>
      </c>
      <c r="K94" s="35">
        <f t="shared" ref="K94:L94" si="38">K95+K96+K98</f>
        <v>0</v>
      </c>
      <c r="L94" s="35">
        <f t="shared" si="38"/>
        <v>0</v>
      </c>
    </row>
    <row r="95" spans="1:12" s="1" customFormat="1" ht="168.6" customHeight="1" x14ac:dyDescent="0.25">
      <c r="A95" s="25" t="s">
        <v>277</v>
      </c>
      <c r="B95" s="27" t="s">
        <v>278</v>
      </c>
      <c r="C95" s="34" t="s">
        <v>24</v>
      </c>
      <c r="D95" s="34" t="s">
        <v>18</v>
      </c>
      <c r="E95" s="34" t="s">
        <v>169</v>
      </c>
      <c r="F95" s="34" t="s">
        <v>77</v>
      </c>
      <c r="G95" s="25" t="s">
        <v>362</v>
      </c>
      <c r="H95" s="35">
        <f t="shared" si="36"/>
        <v>23396.6</v>
      </c>
      <c r="I95" s="35">
        <f>26407.1-9927+6916.5</f>
        <v>23396.6</v>
      </c>
      <c r="J95" s="35">
        <v>0</v>
      </c>
      <c r="K95" s="35">
        <v>0</v>
      </c>
      <c r="L95" s="35">
        <v>0</v>
      </c>
    </row>
    <row r="96" spans="1:12" s="1" customFormat="1" ht="165.6" x14ac:dyDescent="0.25">
      <c r="A96" s="25" t="s">
        <v>279</v>
      </c>
      <c r="B96" s="27" t="s">
        <v>280</v>
      </c>
      <c r="C96" s="34" t="s">
        <v>24</v>
      </c>
      <c r="D96" s="34" t="s">
        <v>18</v>
      </c>
      <c r="E96" s="34" t="s">
        <v>170</v>
      </c>
      <c r="F96" s="34" t="s">
        <v>77</v>
      </c>
      <c r="G96" s="25" t="s">
        <v>362</v>
      </c>
      <c r="H96" s="35">
        <f t="shared" si="36"/>
        <v>20521.099999999999</v>
      </c>
      <c r="I96" s="35">
        <f>I97</f>
        <v>20521.099999999999</v>
      </c>
      <c r="J96" s="35">
        <f>J97</f>
        <v>0</v>
      </c>
      <c r="K96" s="35">
        <f t="shared" ref="K96:L96" si="39">K97</f>
        <v>0</v>
      </c>
      <c r="L96" s="35">
        <f t="shared" si="39"/>
        <v>0</v>
      </c>
    </row>
    <row r="97" spans="1:12" s="1" customFormat="1" ht="41.4" x14ac:dyDescent="0.25">
      <c r="A97" s="25"/>
      <c r="B97" s="27" t="s">
        <v>32</v>
      </c>
      <c r="C97" s="34" t="s">
        <v>24</v>
      </c>
      <c r="D97" s="34" t="s">
        <v>18</v>
      </c>
      <c r="E97" s="34" t="s">
        <v>170</v>
      </c>
      <c r="F97" s="34" t="s">
        <v>33</v>
      </c>
      <c r="G97" s="25" t="s">
        <v>362</v>
      </c>
      <c r="H97" s="35">
        <f t="shared" si="36"/>
        <v>20521.099999999999</v>
      </c>
      <c r="I97" s="35">
        <v>20521.099999999999</v>
      </c>
      <c r="J97" s="35">
        <v>0</v>
      </c>
      <c r="K97" s="35">
        <v>0</v>
      </c>
      <c r="L97" s="35">
        <v>0</v>
      </c>
    </row>
    <row r="98" spans="1:12" s="1" customFormat="1" ht="55.2" x14ac:dyDescent="0.25">
      <c r="A98" s="25" t="s">
        <v>281</v>
      </c>
      <c r="B98" s="27" t="s">
        <v>354</v>
      </c>
      <c r="C98" s="34" t="s">
        <v>24</v>
      </c>
      <c r="D98" s="34" t="s">
        <v>18</v>
      </c>
      <c r="E98" s="34" t="s">
        <v>171</v>
      </c>
      <c r="F98" s="34" t="s">
        <v>9</v>
      </c>
      <c r="G98" s="25" t="s">
        <v>362</v>
      </c>
      <c r="H98" s="35">
        <f t="shared" si="36"/>
        <v>8020.9</v>
      </c>
      <c r="I98" s="35">
        <f>I99</f>
        <v>8020.9</v>
      </c>
      <c r="J98" s="35">
        <f>J99</f>
        <v>0</v>
      </c>
      <c r="K98" s="35">
        <f t="shared" ref="K98:L98" si="40">K99</f>
        <v>0</v>
      </c>
      <c r="L98" s="35">
        <f t="shared" si="40"/>
        <v>0</v>
      </c>
    </row>
    <row r="99" spans="1:12" s="1" customFormat="1" ht="151.80000000000001" x14ac:dyDescent="0.25">
      <c r="A99" s="25"/>
      <c r="B99" s="27" t="s">
        <v>353</v>
      </c>
      <c r="C99" s="34" t="s">
        <v>24</v>
      </c>
      <c r="D99" s="34" t="s">
        <v>18</v>
      </c>
      <c r="E99" s="34" t="s">
        <v>171</v>
      </c>
      <c r="F99" s="34" t="s">
        <v>77</v>
      </c>
      <c r="G99" s="25" t="s">
        <v>362</v>
      </c>
      <c r="H99" s="35">
        <f t="shared" si="36"/>
        <v>8020.9</v>
      </c>
      <c r="I99" s="35">
        <v>8020.9</v>
      </c>
      <c r="J99" s="35">
        <v>0</v>
      </c>
      <c r="K99" s="35">
        <v>0</v>
      </c>
      <c r="L99" s="35">
        <v>0</v>
      </c>
    </row>
    <row r="100" spans="1:12" s="1" customFormat="1" ht="27.6" x14ac:dyDescent="0.25">
      <c r="A100" s="25" t="s">
        <v>282</v>
      </c>
      <c r="B100" s="27" t="s">
        <v>259</v>
      </c>
      <c r="C100" s="34" t="s">
        <v>24</v>
      </c>
      <c r="D100" s="34" t="s">
        <v>18</v>
      </c>
      <c r="E100" s="34" t="s">
        <v>172</v>
      </c>
      <c r="F100" s="34" t="s">
        <v>9</v>
      </c>
      <c r="G100" s="25" t="s">
        <v>362</v>
      </c>
      <c r="H100" s="35">
        <f t="shared" si="36"/>
        <v>7179.5</v>
      </c>
      <c r="I100" s="35">
        <f>I101</f>
        <v>7179.5</v>
      </c>
      <c r="J100" s="35">
        <f>J101</f>
        <v>0</v>
      </c>
      <c r="K100" s="35">
        <f t="shared" ref="K100:L100" si="41">K101</f>
        <v>0</v>
      </c>
      <c r="L100" s="35">
        <f t="shared" si="41"/>
        <v>0</v>
      </c>
    </row>
    <row r="101" spans="1:12" s="1" customFormat="1" ht="27.6" x14ac:dyDescent="0.25">
      <c r="A101" s="25" t="s">
        <v>283</v>
      </c>
      <c r="B101" s="27" t="s">
        <v>260</v>
      </c>
      <c r="C101" s="34" t="s">
        <v>24</v>
      </c>
      <c r="D101" s="34" t="s">
        <v>18</v>
      </c>
      <c r="E101" s="34" t="s">
        <v>165</v>
      </c>
      <c r="F101" s="34" t="s">
        <v>9</v>
      </c>
      <c r="G101" s="25" t="s">
        <v>362</v>
      </c>
      <c r="H101" s="35">
        <f t="shared" si="36"/>
        <v>7179.5</v>
      </c>
      <c r="I101" s="35">
        <f>I102+I103</f>
        <v>7179.5</v>
      </c>
      <c r="J101" s="35">
        <f>J102+J103</f>
        <v>0</v>
      </c>
      <c r="K101" s="35">
        <f t="shared" ref="K101:L101" si="42">K102+K103</f>
        <v>0</v>
      </c>
      <c r="L101" s="35">
        <f t="shared" si="42"/>
        <v>0</v>
      </c>
    </row>
    <row r="102" spans="1:12" s="1" customFormat="1" ht="41.4" x14ac:dyDescent="0.25">
      <c r="A102" s="25" t="s">
        <v>284</v>
      </c>
      <c r="B102" s="27" t="s">
        <v>85</v>
      </c>
      <c r="C102" s="34" t="s">
        <v>24</v>
      </c>
      <c r="D102" s="34" t="s">
        <v>18</v>
      </c>
      <c r="E102" s="34" t="s">
        <v>165</v>
      </c>
      <c r="F102" s="34" t="s">
        <v>11</v>
      </c>
      <c r="G102" s="25" t="s">
        <v>362</v>
      </c>
      <c r="H102" s="35">
        <f t="shared" si="36"/>
        <v>1179.5</v>
      </c>
      <c r="I102" s="35">
        <f>700+479.5</f>
        <v>1179.5</v>
      </c>
      <c r="J102" s="35">
        <v>0</v>
      </c>
      <c r="K102" s="35">
        <v>0</v>
      </c>
      <c r="L102" s="35">
        <v>0</v>
      </c>
    </row>
    <row r="103" spans="1:12" s="1" customFormat="1" ht="41.4" x14ac:dyDescent="0.25">
      <c r="A103" s="25" t="s">
        <v>285</v>
      </c>
      <c r="B103" s="27" t="s">
        <v>12</v>
      </c>
      <c r="C103" s="34" t="s">
        <v>24</v>
      </c>
      <c r="D103" s="34" t="s">
        <v>18</v>
      </c>
      <c r="E103" s="34" t="s">
        <v>165</v>
      </c>
      <c r="F103" s="34" t="s">
        <v>9</v>
      </c>
      <c r="G103" s="25" t="s">
        <v>362</v>
      </c>
      <c r="H103" s="35">
        <f t="shared" si="36"/>
        <v>6000</v>
      </c>
      <c r="I103" s="35">
        <f>I104</f>
        <v>6000</v>
      </c>
      <c r="J103" s="35">
        <f>J104</f>
        <v>0</v>
      </c>
      <c r="K103" s="35">
        <f t="shared" ref="K103:L103" si="43">K104</f>
        <v>0</v>
      </c>
      <c r="L103" s="35">
        <f t="shared" si="43"/>
        <v>0</v>
      </c>
    </row>
    <row r="104" spans="1:12" s="1" customFormat="1" ht="13.8" x14ac:dyDescent="0.25">
      <c r="A104" s="25"/>
      <c r="B104" s="28" t="s">
        <v>13</v>
      </c>
      <c r="C104" s="34" t="s">
        <v>24</v>
      </c>
      <c r="D104" s="34" t="s">
        <v>18</v>
      </c>
      <c r="E104" s="34" t="s">
        <v>165</v>
      </c>
      <c r="F104" s="34" t="s">
        <v>14</v>
      </c>
      <c r="G104" s="25" t="s">
        <v>362</v>
      </c>
      <c r="H104" s="35">
        <f t="shared" si="36"/>
        <v>6000</v>
      </c>
      <c r="I104" s="35">
        <v>6000</v>
      </c>
      <c r="J104" s="35">
        <v>0</v>
      </c>
      <c r="K104" s="35">
        <v>0</v>
      </c>
      <c r="L104" s="35">
        <v>0</v>
      </c>
    </row>
    <row r="105" spans="1:12" s="1" customFormat="1" ht="41.4" x14ac:dyDescent="0.25">
      <c r="A105" s="24" t="s">
        <v>286</v>
      </c>
      <c r="B105" s="45" t="s">
        <v>103</v>
      </c>
      <c r="C105" s="32" t="s">
        <v>140</v>
      </c>
      <c r="D105" s="32" t="s">
        <v>140</v>
      </c>
      <c r="E105" s="24" t="s">
        <v>132</v>
      </c>
      <c r="F105" s="24" t="s">
        <v>9</v>
      </c>
      <c r="G105" s="24" t="s">
        <v>362</v>
      </c>
      <c r="H105" s="33">
        <f t="shared" si="36"/>
        <v>239767.19999999998</v>
      </c>
      <c r="I105" s="43">
        <f>I106+I130</f>
        <v>228135.19999999998</v>
      </c>
      <c r="J105" s="43">
        <f>J106+J130</f>
        <v>0</v>
      </c>
      <c r="K105" s="43">
        <f>K106+K130</f>
        <v>11632</v>
      </c>
      <c r="L105" s="43">
        <f>L106+L130</f>
        <v>0</v>
      </c>
    </row>
    <row r="106" spans="1:12" s="1" customFormat="1" ht="27.6" x14ac:dyDescent="0.25">
      <c r="A106" s="25" t="s">
        <v>287</v>
      </c>
      <c r="B106" s="27" t="s">
        <v>188</v>
      </c>
      <c r="C106" s="34" t="s">
        <v>24</v>
      </c>
      <c r="D106" s="34" t="s">
        <v>37</v>
      </c>
      <c r="E106" s="34" t="s">
        <v>189</v>
      </c>
      <c r="F106" s="34" t="s">
        <v>9</v>
      </c>
      <c r="G106" s="25" t="s">
        <v>362</v>
      </c>
      <c r="H106" s="35">
        <f t="shared" si="36"/>
        <v>225389.19999999998</v>
      </c>
      <c r="I106" s="40">
        <f>I107+I113+I116+I122+I125+I128</f>
        <v>213757.19999999998</v>
      </c>
      <c r="J106" s="40">
        <f>J107+J113+J116+J122+J125</f>
        <v>0</v>
      </c>
      <c r="K106" s="40">
        <f>K107+K113+K116+K122+K125</f>
        <v>11632</v>
      </c>
      <c r="L106" s="40">
        <f>L107+L113+L116+L122+L125</f>
        <v>0</v>
      </c>
    </row>
    <row r="107" spans="1:12" s="1" customFormat="1" ht="55.2" x14ac:dyDescent="0.25">
      <c r="A107" s="25" t="s">
        <v>288</v>
      </c>
      <c r="B107" s="27" t="s">
        <v>190</v>
      </c>
      <c r="C107" s="34" t="s">
        <v>24</v>
      </c>
      <c r="D107" s="34" t="s">
        <v>37</v>
      </c>
      <c r="E107" s="36" t="s">
        <v>191</v>
      </c>
      <c r="F107" s="34" t="s">
        <v>9</v>
      </c>
      <c r="G107" s="25" t="s">
        <v>362</v>
      </c>
      <c r="H107" s="35">
        <f t="shared" si="36"/>
        <v>176181.3</v>
      </c>
      <c r="I107" s="35">
        <f>I108+I109</f>
        <v>176181.3</v>
      </c>
      <c r="J107" s="35">
        <f t="shared" ref="J107:L107" si="44">J108+J109</f>
        <v>0</v>
      </c>
      <c r="K107" s="35">
        <f t="shared" si="44"/>
        <v>0</v>
      </c>
      <c r="L107" s="35">
        <f t="shared" si="44"/>
        <v>0</v>
      </c>
    </row>
    <row r="108" spans="1:12" s="1" customFormat="1" ht="69" x14ac:dyDescent="0.25">
      <c r="A108" s="25" t="s">
        <v>289</v>
      </c>
      <c r="B108" s="27" t="s">
        <v>384</v>
      </c>
      <c r="C108" s="34" t="s">
        <v>24</v>
      </c>
      <c r="D108" s="34" t="s">
        <v>37</v>
      </c>
      <c r="E108" s="36" t="s">
        <v>385</v>
      </c>
      <c r="F108" s="34" t="s">
        <v>9</v>
      </c>
      <c r="G108" s="25" t="s">
        <v>362</v>
      </c>
      <c r="H108" s="35">
        <f t="shared" si="36"/>
        <v>48</v>
      </c>
      <c r="I108" s="35">
        <v>48</v>
      </c>
      <c r="J108" s="35">
        <f>J109</f>
        <v>0</v>
      </c>
      <c r="K108" s="35">
        <f t="shared" ref="K108:L109" si="45">K109</f>
        <v>0</v>
      </c>
      <c r="L108" s="35">
        <f t="shared" si="45"/>
        <v>0</v>
      </c>
    </row>
    <row r="109" spans="1:12" s="1" customFormat="1" ht="55.2" x14ac:dyDescent="0.25">
      <c r="A109" s="25" t="s">
        <v>380</v>
      </c>
      <c r="B109" s="27" t="s">
        <v>192</v>
      </c>
      <c r="C109" s="34" t="s">
        <v>24</v>
      </c>
      <c r="D109" s="34" t="s">
        <v>37</v>
      </c>
      <c r="E109" s="36" t="s">
        <v>193</v>
      </c>
      <c r="F109" s="34" t="s">
        <v>9</v>
      </c>
      <c r="G109" s="25" t="s">
        <v>362</v>
      </c>
      <c r="H109" s="35">
        <f t="shared" si="36"/>
        <v>176133.3</v>
      </c>
      <c r="I109" s="35">
        <f>I110+I111+I112</f>
        <v>176133.3</v>
      </c>
      <c r="J109" s="35">
        <f>J110</f>
        <v>0</v>
      </c>
      <c r="K109" s="35">
        <f t="shared" si="45"/>
        <v>0</v>
      </c>
      <c r="L109" s="35">
        <f t="shared" si="45"/>
        <v>0</v>
      </c>
    </row>
    <row r="110" spans="1:12" s="1" customFormat="1" ht="41.4" x14ac:dyDescent="0.25">
      <c r="A110" s="25" t="s">
        <v>381</v>
      </c>
      <c r="B110" s="27" t="s">
        <v>85</v>
      </c>
      <c r="C110" s="34" t="s">
        <v>24</v>
      </c>
      <c r="D110" s="34" t="s">
        <v>37</v>
      </c>
      <c r="E110" s="36" t="s">
        <v>193</v>
      </c>
      <c r="F110" s="34" t="s">
        <v>11</v>
      </c>
      <c r="G110" s="25" t="s">
        <v>362</v>
      </c>
      <c r="H110" s="35">
        <f t="shared" si="36"/>
        <v>58500</v>
      </c>
      <c r="I110" s="35">
        <f>58000+500</f>
        <v>58500</v>
      </c>
      <c r="J110" s="35">
        <v>0</v>
      </c>
      <c r="K110" s="35">
        <v>0</v>
      </c>
      <c r="L110" s="35">
        <v>0</v>
      </c>
    </row>
    <row r="111" spans="1:12" s="1" customFormat="1" ht="41.4" x14ac:dyDescent="0.25">
      <c r="A111" s="25" t="s">
        <v>382</v>
      </c>
      <c r="B111" s="46" t="s">
        <v>12</v>
      </c>
      <c r="C111" s="34" t="s">
        <v>24</v>
      </c>
      <c r="D111" s="34" t="s">
        <v>37</v>
      </c>
      <c r="E111" s="36" t="s">
        <v>193</v>
      </c>
      <c r="F111" s="34" t="s">
        <v>14</v>
      </c>
      <c r="G111" s="25" t="s">
        <v>362</v>
      </c>
      <c r="H111" s="35">
        <f t="shared" si="36"/>
        <v>117133.3</v>
      </c>
      <c r="I111" s="35">
        <f>105297.6+1000+3835.7+1000+6000</f>
        <v>117133.3</v>
      </c>
      <c r="J111" s="35">
        <v>0</v>
      </c>
      <c r="K111" s="35">
        <v>0</v>
      </c>
      <c r="L111" s="35">
        <v>0</v>
      </c>
    </row>
    <row r="112" spans="1:12" s="1" customFormat="1" ht="41.4" x14ac:dyDescent="0.25">
      <c r="A112" s="25" t="s">
        <v>383</v>
      </c>
      <c r="B112" s="27" t="s">
        <v>359</v>
      </c>
      <c r="C112" s="34" t="s">
        <v>24</v>
      </c>
      <c r="D112" s="34" t="s">
        <v>37</v>
      </c>
      <c r="E112" s="36" t="s">
        <v>193</v>
      </c>
      <c r="F112" s="34" t="s">
        <v>360</v>
      </c>
      <c r="G112" s="25" t="s">
        <v>362</v>
      </c>
      <c r="H112" s="35">
        <f t="shared" si="36"/>
        <v>500</v>
      </c>
      <c r="I112" s="35">
        <v>500</v>
      </c>
      <c r="J112" s="35">
        <v>0</v>
      </c>
      <c r="K112" s="35">
        <v>0</v>
      </c>
      <c r="L112" s="35">
        <v>0</v>
      </c>
    </row>
    <row r="113" spans="1:12" s="1" customFormat="1" ht="85.2" customHeight="1" x14ac:dyDescent="0.25">
      <c r="A113" s="25" t="s">
        <v>291</v>
      </c>
      <c r="B113" s="27" t="s">
        <v>361</v>
      </c>
      <c r="C113" s="34" t="s">
        <v>24</v>
      </c>
      <c r="D113" s="34" t="s">
        <v>37</v>
      </c>
      <c r="E113" s="36" t="s">
        <v>194</v>
      </c>
      <c r="F113" s="34" t="s">
        <v>9</v>
      </c>
      <c r="G113" s="25" t="s">
        <v>362</v>
      </c>
      <c r="H113" s="35">
        <f t="shared" si="36"/>
        <v>5500</v>
      </c>
      <c r="I113" s="35">
        <f>I114</f>
        <v>5500</v>
      </c>
      <c r="J113" s="35">
        <f>J114</f>
        <v>0</v>
      </c>
      <c r="K113" s="35">
        <f t="shared" ref="K113:L114" si="46">K114</f>
        <v>0</v>
      </c>
      <c r="L113" s="35">
        <f t="shared" si="46"/>
        <v>0</v>
      </c>
    </row>
    <row r="114" spans="1:12" s="1" customFormat="1" ht="85.8" customHeight="1" x14ac:dyDescent="0.25">
      <c r="A114" s="25" t="s">
        <v>292</v>
      </c>
      <c r="B114" s="27" t="s">
        <v>349</v>
      </c>
      <c r="C114" s="34" t="s">
        <v>24</v>
      </c>
      <c r="D114" s="34" t="s">
        <v>37</v>
      </c>
      <c r="E114" s="36" t="s">
        <v>386</v>
      </c>
      <c r="F114" s="34" t="s">
        <v>9</v>
      </c>
      <c r="G114" s="25" t="s">
        <v>362</v>
      </c>
      <c r="H114" s="35">
        <f t="shared" si="36"/>
        <v>5500</v>
      </c>
      <c r="I114" s="35">
        <f>I115</f>
        <v>5500</v>
      </c>
      <c r="J114" s="35">
        <f>J115</f>
        <v>0</v>
      </c>
      <c r="K114" s="35">
        <f t="shared" si="46"/>
        <v>0</v>
      </c>
      <c r="L114" s="35">
        <f t="shared" si="46"/>
        <v>0</v>
      </c>
    </row>
    <row r="115" spans="1:12" s="1" customFormat="1" ht="41.4" x14ac:dyDescent="0.25">
      <c r="A115" s="25" t="s">
        <v>293</v>
      </c>
      <c r="B115" s="27" t="s">
        <v>85</v>
      </c>
      <c r="C115" s="34" t="s">
        <v>24</v>
      </c>
      <c r="D115" s="34" t="s">
        <v>37</v>
      </c>
      <c r="E115" s="36" t="s">
        <v>386</v>
      </c>
      <c r="F115" s="34" t="s">
        <v>11</v>
      </c>
      <c r="G115" s="25" t="s">
        <v>362</v>
      </c>
      <c r="H115" s="35">
        <f t="shared" si="36"/>
        <v>5500</v>
      </c>
      <c r="I115" s="35">
        <v>5500</v>
      </c>
      <c r="J115" s="35">
        <v>0</v>
      </c>
      <c r="K115" s="35">
        <v>0</v>
      </c>
      <c r="L115" s="35">
        <v>0</v>
      </c>
    </row>
    <row r="116" spans="1:12" s="1" customFormat="1" ht="26.4" customHeight="1" x14ac:dyDescent="0.25">
      <c r="A116" s="25" t="s">
        <v>297</v>
      </c>
      <c r="B116" s="27" t="s">
        <v>198</v>
      </c>
      <c r="C116" s="34" t="s">
        <v>24</v>
      </c>
      <c r="D116" s="34" t="s">
        <v>37</v>
      </c>
      <c r="E116" s="36" t="s">
        <v>195</v>
      </c>
      <c r="F116" s="34" t="s">
        <v>9</v>
      </c>
      <c r="G116" s="25" t="s">
        <v>362</v>
      </c>
      <c r="H116" s="35">
        <f t="shared" si="36"/>
        <v>14895</v>
      </c>
      <c r="I116" s="35">
        <f>I117+I118</f>
        <v>14895</v>
      </c>
      <c r="J116" s="35">
        <f t="shared" ref="J116:L116" si="47">J117+J118</f>
        <v>0</v>
      </c>
      <c r="K116" s="35">
        <f t="shared" si="47"/>
        <v>0</v>
      </c>
      <c r="L116" s="35">
        <f t="shared" si="47"/>
        <v>0</v>
      </c>
    </row>
    <row r="117" spans="1:12" s="1" customFormat="1" ht="69" x14ac:dyDescent="0.25">
      <c r="A117" s="25" t="s">
        <v>298</v>
      </c>
      <c r="B117" s="39" t="s">
        <v>410</v>
      </c>
      <c r="C117" s="34" t="s">
        <v>24</v>
      </c>
      <c r="D117" s="34" t="s">
        <v>37</v>
      </c>
      <c r="E117" s="36" t="s">
        <v>196</v>
      </c>
      <c r="F117" s="34" t="s">
        <v>43</v>
      </c>
      <c r="G117" s="25" t="s">
        <v>362</v>
      </c>
      <c r="H117" s="35">
        <f t="shared" si="36"/>
        <v>14461.1</v>
      </c>
      <c r="I117" s="35">
        <f>14325.1+136</f>
        <v>14461.1</v>
      </c>
      <c r="J117" s="35">
        <v>0</v>
      </c>
      <c r="K117" s="35">
        <v>0</v>
      </c>
      <c r="L117" s="35">
        <v>0</v>
      </c>
    </row>
    <row r="118" spans="1:12" s="1" customFormat="1" ht="41.4" x14ac:dyDescent="0.25">
      <c r="A118" s="25" t="s">
        <v>299</v>
      </c>
      <c r="B118" s="39" t="s">
        <v>387</v>
      </c>
      <c r="C118" s="34" t="s">
        <v>24</v>
      </c>
      <c r="D118" s="34" t="s">
        <v>37</v>
      </c>
      <c r="E118" s="36" t="s">
        <v>197</v>
      </c>
      <c r="F118" s="34" t="s">
        <v>9</v>
      </c>
      <c r="G118" s="25" t="s">
        <v>362</v>
      </c>
      <c r="H118" s="35">
        <f t="shared" si="36"/>
        <v>433.90000000000003</v>
      </c>
      <c r="I118" s="35">
        <f>SUM(I119:I121)</f>
        <v>433.90000000000003</v>
      </c>
      <c r="J118" s="35">
        <f t="shared" ref="J118:L118" si="48">SUM(J119:J121)</f>
        <v>0</v>
      </c>
      <c r="K118" s="35">
        <f t="shared" si="48"/>
        <v>0</v>
      </c>
      <c r="L118" s="35">
        <f t="shared" si="48"/>
        <v>0</v>
      </c>
    </row>
    <row r="119" spans="1:12" s="1" customFormat="1" ht="41.4" x14ac:dyDescent="0.25">
      <c r="A119" s="25" t="s">
        <v>388</v>
      </c>
      <c r="B119" s="27" t="s">
        <v>85</v>
      </c>
      <c r="C119" s="34" t="s">
        <v>24</v>
      </c>
      <c r="D119" s="34" t="s">
        <v>37</v>
      </c>
      <c r="E119" s="36" t="s">
        <v>197</v>
      </c>
      <c r="F119" s="34" t="s">
        <v>11</v>
      </c>
      <c r="G119" s="25" t="s">
        <v>362</v>
      </c>
      <c r="H119" s="35">
        <f t="shared" si="36"/>
        <v>284.10000000000002</v>
      </c>
      <c r="I119" s="35">
        <v>284.10000000000002</v>
      </c>
      <c r="J119" s="35">
        <v>0</v>
      </c>
      <c r="K119" s="35">
        <v>0</v>
      </c>
      <c r="L119" s="35">
        <v>0</v>
      </c>
    </row>
    <row r="120" spans="1:12" s="1" customFormat="1" ht="27.6" x14ac:dyDescent="0.25">
      <c r="A120" s="25" t="s">
        <v>389</v>
      </c>
      <c r="B120" s="26" t="s">
        <v>399</v>
      </c>
      <c r="C120" s="34" t="s">
        <v>24</v>
      </c>
      <c r="D120" s="34" t="s">
        <v>37</v>
      </c>
      <c r="E120" s="36" t="s">
        <v>197</v>
      </c>
      <c r="F120" s="34" t="s">
        <v>55</v>
      </c>
      <c r="G120" s="25" t="s">
        <v>362</v>
      </c>
      <c r="H120" s="35">
        <f t="shared" si="36"/>
        <v>144</v>
      </c>
      <c r="I120" s="35">
        <f>569.9-425.9</f>
        <v>144</v>
      </c>
      <c r="J120" s="35">
        <v>0</v>
      </c>
      <c r="K120" s="35">
        <v>0</v>
      </c>
      <c r="L120" s="35">
        <v>0</v>
      </c>
    </row>
    <row r="121" spans="1:12" s="1" customFormat="1" ht="13.8" x14ac:dyDescent="0.25">
      <c r="A121" s="25" t="s">
        <v>390</v>
      </c>
      <c r="B121" s="27" t="s">
        <v>364</v>
      </c>
      <c r="C121" s="34" t="s">
        <v>24</v>
      </c>
      <c r="D121" s="34" t="s">
        <v>37</v>
      </c>
      <c r="E121" s="36" t="s">
        <v>197</v>
      </c>
      <c r="F121" s="34" t="s">
        <v>360</v>
      </c>
      <c r="G121" s="25" t="s">
        <v>362</v>
      </c>
      <c r="H121" s="35">
        <f t="shared" si="36"/>
        <v>5.8</v>
      </c>
      <c r="I121" s="35">
        <v>5.8</v>
      </c>
      <c r="J121" s="35">
        <v>0</v>
      </c>
      <c r="K121" s="35">
        <v>0</v>
      </c>
      <c r="L121" s="35">
        <v>0</v>
      </c>
    </row>
    <row r="122" spans="1:12" s="1" customFormat="1" ht="27.6" x14ac:dyDescent="0.25">
      <c r="A122" s="25" t="s">
        <v>392</v>
      </c>
      <c r="B122" s="27" t="s">
        <v>393</v>
      </c>
      <c r="C122" s="34" t="s">
        <v>24</v>
      </c>
      <c r="D122" s="34" t="s">
        <v>37</v>
      </c>
      <c r="E122" s="36" t="s">
        <v>423</v>
      </c>
      <c r="F122" s="34" t="s">
        <v>14</v>
      </c>
      <c r="G122" s="25" t="s">
        <v>362</v>
      </c>
      <c r="H122" s="35">
        <f t="shared" si="36"/>
        <v>865</v>
      </c>
      <c r="I122" s="35">
        <f>I123+I124</f>
        <v>233</v>
      </c>
      <c r="J122" s="35">
        <f t="shared" ref="J122:L122" si="49">J123+J124</f>
        <v>0</v>
      </c>
      <c r="K122" s="35">
        <f t="shared" si="49"/>
        <v>632</v>
      </c>
      <c r="L122" s="35">
        <f t="shared" si="49"/>
        <v>0</v>
      </c>
    </row>
    <row r="123" spans="1:12" s="1" customFormat="1" ht="41.4" x14ac:dyDescent="0.25">
      <c r="A123" s="25" t="s">
        <v>421</v>
      </c>
      <c r="B123" s="27" t="s">
        <v>425</v>
      </c>
      <c r="C123" s="34" t="s">
        <v>24</v>
      </c>
      <c r="D123" s="34" t="s">
        <v>37</v>
      </c>
      <c r="E123" s="36" t="s">
        <v>424</v>
      </c>
      <c r="F123" s="34" t="s">
        <v>11</v>
      </c>
      <c r="G123" s="25" t="s">
        <v>362</v>
      </c>
      <c r="H123" s="35">
        <f t="shared" ref="H123:H124" si="50">I123+K123+L123</f>
        <v>632</v>
      </c>
      <c r="I123" s="35">
        <v>0</v>
      </c>
      <c r="J123" s="35">
        <v>0</v>
      </c>
      <c r="K123" s="35">
        <v>632</v>
      </c>
      <c r="L123" s="35">
        <v>0</v>
      </c>
    </row>
    <row r="124" spans="1:12" s="1" customFormat="1" ht="27.6" x14ac:dyDescent="0.25">
      <c r="A124" s="25" t="s">
        <v>422</v>
      </c>
      <c r="B124" s="27" t="s">
        <v>426</v>
      </c>
      <c r="C124" s="34" t="s">
        <v>24</v>
      </c>
      <c r="D124" s="34" t="s">
        <v>37</v>
      </c>
      <c r="E124" s="36" t="s">
        <v>391</v>
      </c>
      <c r="F124" s="34" t="s">
        <v>11</v>
      </c>
      <c r="G124" s="25" t="s">
        <v>362</v>
      </c>
      <c r="H124" s="35">
        <f t="shared" si="50"/>
        <v>233</v>
      </c>
      <c r="I124" s="35">
        <v>233</v>
      </c>
      <c r="J124" s="35">
        <v>0</v>
      </c>
      <c r="K124" s="35">
        <v>0</v>
      </c>
      <c r="L124" s="35">
        <v>0</v>
      </c>
    </row>
    <row r="125" spans="1:12" s="1" customFormat="1" ht="27.6" x14ac:dyDescent="0.25">
      <c r="A125" s="25" t="s">
        <v>394</v>
      </c>
      <c r="B125" s="27" t="s">
        <v>395</v>
      </c>
      <c r="C125" s="34" t="s">
        <v>24</v>
      </c>
      <c r="D125" s="34" t="s">
        <v>37</v>
      </c>
      <c r="E125" s="36" t="s">
        <v>396</v>
      </c>
      <c r="F125" s="34" t="s">
        <v>11</v>
      </c>
      <c r="G125" s="25" t="s">
        <v>362</v>
      </c>
      <c r="H125" s="35">
        <f t="shared" si="36"/>
        <v>15047.9</v>
      </c>
      <c r="I125" s="35">
        <f>I126+I127</f>
        <v>4047.9</v>
      </c>
      <c r="J125" s="35">
        <f t="shared" ref="J125:L125" si="51">J126+J127</f>
        <v>0</v>
      </c>
      <c r="K125" s="35">
        <f t="shared" si="51"/>
        <v>11000</v>
      </c>
      <c r="L125" s="35">
        <f t="shared" si="51"/>
        <v>0</v>
      </c>
    </row>
    <row r="126" spans="1:12" s="1" customFormat="1" ht="41.4" x14ac:dyDescent="0.25">
      <c r="A126" s="25" t="s">
        <v>427</v>
      </c>
      <c r="B126" s="27" t="s">
        <v>429</v>
      </c>
      <c r="C126" s="34" t="s">
        <v>24</v>
      </c>
      <c r="D126" s="34" t="s">
        <v>37</v>
      </c>
      <c r="E126" s="36" t="s">
        <v>396</v>
      </c>
      <c r="F126" s="34" t="s">
        <v>11</v>
      </c>
      <c r="G126" s="25" t="s">
        <v>362</v>
      </c>
      <c r="H126" s="35">
        <f t="shared" ref="H126:H127" si="52">I126+K126+L126</f>
        <v>11000</v>
      </c>
      <c r="I126" s="35">
        <v>0</v>
      </c>
      <c r="J126" s="35">
        <v>0</v>
      </c>
      <c r="K126" s="35">
        <v>11000</v>
      </c>
      <c r="L126" s="35">
        <v>0</v>
      </c>
    </row>
    <row r="127" spans="1:12" s="1" customFormat="1" ht="27.6" x14ac:dyDescent="0.25">
      <c r="A127" s="25" t="s">
        <v>428</v>
      </c>
      <c r="B127" s="27" t="s">
        <v>430</v>
      </c>
      <c r="C127" s="34" t="s">
        <v>24</v>
      </c>
      <c r="D127" s="34" t="s">
        <v>37</v>
      </c>
      <c r="E127" s="36" t="s">
        <v>396</v>
      </c>
      <c r="F127" s="34" t="s">
        <v>11</v>
      </c>
      <c r="G127" s="25" t="s">
        <v>362</v>
      </c>
      <c r="H127" s="35">
        <f t="shared" si="52"/>
        <v>4047.9</v>
      </c>
      <c r="I127" s="35">
        <v>4047.9</v>
      </c>
      <c r="J127" s="35">
        <v>0</v>
      </c>
      <c r="K127" s="35">
        <v>0</v>
      </c>
      <c r="L127" s="35">
        <v>0</v>
      </c>
    </row>
    <row r="128" spans="1:12" s="1" customFormat="1" ht="40.950000000000003" customHeight="1" x14ac:dyDescent="0.25">
      <c r="A128" s="25" t="s">
        <v>407</v>
      </c>
      <c r="B128" s="27" t="s">
        <v>374</v>
      </c>
      <c r="C128" s="34" t="s">
        <v>39</v>
      </c>
      <c r="D128" s="34" t="s">
        <v>44</v>
      </c>
      <c r="E128" s="34" t="s">
        <v>403</v>
      </c>
      <c r="F128" s="34" t="s">
        <v>9</v>
      </c>
      <c r="G128" s="25" t="s">
        <v>362</v>
      </c>
      <c r="H128" s="35">
        <f t="shared" si="36"/>
        <v>12900</v>
      </c>
      <c r="I128" s="40">
        <f>I129</f>
        <v>12900</v>
      </c>
      <c r="J128" s="40">
        <f>J129</f>
        <v>0</v>
      </c>
      <c r="K128" s="40">
        <f t="shared" ref="K128:L128" si="53">K129</f>
        <v>0</v>
      </c>
      <c r="L128" s="40">
        <f t="shared" si="53"/>
        <v>0</v>
      </c>
    </row>
    <row r="129" spans="1:13" s="1" customFormat="1" ht="101.4" customHeight="1" x14ac:dyDescent="0.25">
      <c r="A129" s="25" t="s">
        <v>408</v>
      </c>
      <c r="B129" s="27" t="s">
        <v>401</v>
      </c>
      <c r="C129" s="34" t="s">
        <v>39</v>
      </c>
      <c r="D129" s="34" t="s">
        <v>44</v>
      </c>
      <c r="E129" s="34" t="s">
        <v>404</v>
      </c>
      <c r="F129" s="34" t="s">
        <v>43</v>
      </c>
      <c r="G129" s="25" t="s">
        <v>362</v>
      </c>
      <c r="H129" s="35">
        <f t="shared" si="36"/>
        <v>12900</v>
      </c>
      <c r="I129" s="35">
        <v>12900</v>
      </c>
      <c r="J129" s="35">
        <v>0</v>
      </c>
      <c r="K129" s="35">
        <v>0</v>
      </c>
      <c r="L129" s="35">
        <v>0</v>
      </c>
    </row>
    <row r="130" spans="1:13" s="1" customFormat="1" ht="55.2" x14ac:dyDescent="0.25">
      <c r="A130" s="25" t="s">
        <v>294</v>
      </c>
      <c r="B130" s="47" t="s">
        <v>405</v>
      </c>
      <c r="C130" s="34" t="s">
        <v>24</v>
      </c>
      <c r="D130" s="34" t="s">
        <v>18</v>
      </c>
      <c r="E130" s="34" t="s">
        <v>200</v>
      </c>
      <c r="F130" s="34" t="s">
        <v>9</v>
      </c>
      <c r="G130" s="25" t="s">
        <v>362</v>
      </c>
      <c r="H130" s="35">
        <f t="shared" si="36"/>
        <v>14378</v>
      </c>
      <c r="I130" s="35">
        <f>I131</f>
        <v>14378</v>
      </c>
      <c r="J130" s="35">
        <f>J131</f>
        <v>0</v>
      </c>
      <c r="K130" s="35">
        <f t="shared" ref="K130:L131" si="54">K131</f>
        <v>0</v>
      </c>
      <c r="L130" s="35">
        <f t="shared" si="54"/>
        <v>0</v>
      </c>
    </row>
    <row r="131" spans="1:13" s="1" customFormat="1" ht="27.6" x14ac:dyDescent="0.25">
      <c r="A131" s="25" t="s">
        <v>295</v>
      </c>
      <c r="B131" s="27" t="s">
        <v>199</v>
      </c>
      <c r="C131" s="34" t="s">
        <v>24</v>
      </c>
      <c r="D131" s="34" t="s">
        <v>18</v>
      </c>
      <c r="E131" s="34" t="s">
        <v>201</v>
      </c>
      <c r="F131" s="34" t="s">
        <v>9</v>
      </c>
      <c r="G131" s="25" t="s">
        <v>362</v>
      </c>
      <c r="H131" s="35">
        <f t="shared" si="36"/>
        <v>14378</v>
      </c>
      <c r="I131" s="35">
        <f>I132</f>
        <v>14378</v>
      </c>
      <c r="J131" s="35">
        <f>J132</f>
        <v>0</v>
      </c>
      <c r="K131" s="35">
        <f t="shared" si="54"/>
        <v>0</v>
      </c>
      <c r="L131" s="35">
        <f t="shared" si="54"/>
        <v>0</v>
      </c>
    </row>
    <row r="132" spans="1:13" s="1" customFormat="1" ht="97.2" customHeight="1" x14ac:dyDescent="0.25">
      <c r="A132" s="25" t="s">
        <v>296</v>
      </c>
      <c r="B132" s="27" t="s">
        <v>300</v>
      </c>
      <c r="C132" s="34" t="s">
        <v>24</v>
      </c>
      <c r="D132" s="34" t="s">
        <v>18</v>
      </c>
      <c r="E132" s="34" t="s">
        <v>406</v>
      </c>
      <c r="F132" s="34" t="s">
        <v>42</v>
      </c>
      <c r="G132" s="25" t="s">
        <v>362</v>
      </c>
      <c r="H132" s="35">
        <f t="shared" si="36"/>
        <v>14378</v>
      </c>
      <c r="I132" s="35">
        <f>16608-2230</f>
        <v>14378</v>
      </c>
      <c r="J132" s="35">
        <v>0</v>
      </c>
      <c r="K132" s="35">
        <v>0</v>
      </c>
      <c r="L132" s="35">
        <v>0</v>
      </c>
    </row>
    <row r="133" spans="1:13" s="1" customFormat="1" ht="41.4" x14ac:dyDescent="0.25">
      <c r="A133" s="24" t="s">
        <v>301</v>
      </c>
      <c r="B133" s="42" t="s">
        <v>68</v>
      </c>
      <c r="C133" s="24" t="s">
        <v>140</v>
      </c>
      <c r="D133" s="24" t="s">
        <v>140</v>
      </c>
      <c r="E133" s="48" t="s">
        <v>134</v>
      </c>
      <c r="F133" s="32" t="s">
        <v>9</v>
      </c>
      <c r="G133" s="24" t="s">
        <v>362</v>
      </c>
      <c r="H133" s="33">
        <f>I133+K133+L133</f>
        <v>272119.7</v>
      </c>
      <c r="I133" s="33">
        <f>I134+I141+I154</f>
        <v>265320.7</v>
      </c>
      <c r="J133" s="33">
        <f>J134+J141+J154</f>
        <v>0</v>
      </c>
      <c r="K133" s="33">
        <f>K134+K141+K154</f>
        <v>6799</v>
      </c>
      <c r="L133" s="33">
        <f>L134+L141+L154</f>
        <v>0</v>
      </c>
      <c r="M133" s="6">
        <f>272119.7-H133</f>
        <v>0</v>
      </c>
    </row>
    <row r="134" spans="1:13" s="1" customFormat="1" ht="41.4" x14ac:dyDescent="0.25">
      <c r="A134" s="25" t="s">
        <v>302</v>
      </c>
      <c r="B134" s="28" t="s">
        <v>173</v>
      </c>
      <c r="C134" s="25" t="s">
        <v>140</v>
      </c>
      <c r="D134" s="25" t="s">
        <v>140</v>
      </c>
      <c r="E134" s="36" t="s">
        <v>163</v>
      </c>
      <c r="F134" s="34" t="s">
        <v>9</v>
      </c>
      <c r="G134" s="25" t="s">
        <v>362</v>
      </c>
      <c r="H134" s="35">
        <f t="shared" si="36"/>
        <v>6065</v>
      </c>
      <c r="I134" s="35">
        <f>I135+I137+I139</f>
        <v>6065</v>
      </c>
      <c r="J134" s="35">
        <f>J135+J137+J139</f>
        <v>0</v>
      </c>
      <c r="K134" s="35">
        <f t="shared" ref="K134:L134" si="55">K135+K137+K139</f>
        <v>0</v>
      </c>
      <c r="L134" s="35">
        <f t="shared" si="55"/>
        <v>0</v>
      </c>
    </row>
    <row r="135" spans="1:13" s="1" customFormat="1" ht="41.4" x14ac:dyDescent="0.25">
      <c r="A135" s="25" t="s">
        <v>303</v>
      </c>
      <c r="B135" s="26" t="s">
        <v>133</v>
      </c>
      <c r="C135" s="34" t="s">
        <v>7</v>
      </c>
      <c r="D135" s="34" t="s">
        <v>7</v>
      </c>
      <c r="E135" s="34" t="s">
        <v>162</v>
      </c>
      <c r="F135" s="34" t="s">
        <v>9</v>
      </c>
      <c r="G135" s="25" t="s">
        <v>362</v>
      </c>
      <c r="H135" s="35">
        <f t="shared" si="36"/>
        <v>620</v>
      </c>
      <c r="I135" s="35">
        <f t="shared" ref="I135:L135" si="56">I136</f>
        <v>620</v>
      </c>
      <c r="J135" s="35">
        <f t="shared" si="56"/>
        <v>0</v>
      </c>
      <c r="K135" s="35">
        <f t="shared" si="56"/>
        <v>0</v>
      </c>
      <c r="L135" s="35">
        <f t="shared" si="56"/>
        <v>0</v>
      </c>
    </row>
    <row r="136" spans="1:13" s="1" customFormat="1" ht="41.4" x14ac:dyDescent="0.25">
      <c r="A136" s="25" t="s">
        <v>304</v>
      </c>
      <c r="B136" s="26" t="s">
        <v>305</v>
      </c>
      <c r="C136" s="34" t="s">
        <v>7</v>
      </c>
      <c r="D136" s="34" t="s">
        <v>7</v>
      </c>
      <c r="E136" s="34" t="s">
        <v>161</v>
      </c>
      <c r="F136" s="34" t="s">
        <v>14</v>
      </c>
      <c r="G136" s="25" t="s">
        <v>362</v>
      </c>
      <c r="H136" s="35">
        <f t="shared" si="36"/>
        <v>620</v>
      </c>
      <c r="I136" s="35">
        <v>620</v>
      </c>
      <c r="J136" s="35">
        <v>0</v>
      </c>
      <c r="K136" s="35">
        <v>0</v>
      </c>
      <c r="L136" s="35">
        <v>0</v>
      </c>
    </row>
    <row r="137" spans="1:13" s="1" customFormat="1" ht="27.6" x14ac:dyDescent="0.25">
      <c r="A137" s="25" t="s">
        <v>306</v>
      </c>
      <c r="B137" s="26" t="s">
        <v>16</v>
      </c>
      <c r="C137" s="34" t="s">
        <v>17</v>
      </c>
      <c r="D137" s="34" t="s">
        <v>18</v>
      </c>
      <c r="E137" s="34" t="s">
        <v>160</v>
      </c>
      <c r="F137" s="34" t="s">
        <v>9</v>
      </c>
      <c r="G137" s="25" t="s">
        <v>362</v>
      </c>
      <c r="H137" s="35">
        <f t="shared" si="36"/>
        <v>5210</v>
      </c>
      <c r="I137" s="35">
        <f>I138</f>
        <v>5210</v>
      </c>
      <c r="J137" s="35">
        <f>J138</f>
        <v>0</v>
      </c>
      <c r="K137" s="35">
        <f t="shared" ref="K137:L137" si="57">K138</f>
        <v>0</v>
      </c>
      <c r="L137" s="35">
        <f t="shared" si="57"/>
        <v>0</v>
      </c>
    </row>
    <row r="138" spans="1:13" s="1" customFormat="1" ht="55.2" x14ac:dyDescent="0.25">
      <c r="A138" s="25" t="s">
        <v>308</v>
      </c>
      <c r="B138" s="26" t="s">
        <v>307</v>
      </c>
      <c r="C138" s="34" t="s">
        <v>17</v>
      </c>
      <c r="D138" s="34" t="s">
        <v>18</v>
      </c>
      <c r="E138" s="34" t="s">
        <v>159</v>
      </c>
      <c r="F138" s="34" t="s">
        <v>14</v>
      </c>
      <c r="G138" s="25" t="s">
        <v>362</v>
      </c>
      <c r="H138" s="35">
        <f t="shared" si="36"/>
        <v>5210</v>
      </c>
      <c r="I138" s="35">
        <v>5210</v>
      </c>
      <c r="J138" s="35">
        <v>0</v>
      </c>
      <c r="K138" s="35">
        <v>0</v>
      </c>
      <c r="L138" s="35">
        <v>0</v>
      </c>
    </row>
    <row r="139" spans="1:13" s="1" customFormat="1" ht="41.4" x14ac:dyDescent="0.25">
      <c r="A139" s="25" t="s">
        <v>309</v>
      </c>
      <c r="B139" s="26" t="s">
        <v>19</v>
      </c>
      <c r="C139" s="25" t="s">
        <v>20</v>
      </c>
      <c r="D139" s="25" t="s">
        <v>18</v>
      </c>
      <c r="E139" s="36" t="s">
        <v>158</v>
      </c>
      <c r="F139" s="34" t="s">
        <v>9</v>
      </c>
      <c r="G139" s="25" t="s">
        <v>362</v>
      </c>
      <c r="H139" s="35">
        <f t="shared" si="36"/>
        <v>235</v>
      </c>
      <c r="I139" s="35">
        <f>I140</f>
        <v>235</v>
      </c>
      <c r="J139" s="35">
        <f>J140</f>
        <v>0</v>
      </c>
      <c r="K139" s="35">
        <f t="shared" ref="K139:L139" si="58">K140</f>
        <v>0</v>
      </c>
      <c r="L139" s="35">
        <f t="shared" si="58"/>
        <v>0</v>
      </c>
    </row>
    <row r="140" spans="1:13" s="1" customFormat="1" ht="41.4" x14ac:dyDescent="0.25">
      <c r="A140" s="25" t="s">
        <v>310</v>
      </c>
      <c r="B140" s="26" t="s">
        <v>311</v>
      </c>
      <c r="C140" s="34" t="s">
        <v>20</v>
      </c>
      <c r="D140" s="34" t="s">
        <v>18</v>
      </c>
      <c r="E140" s="34" t="s">
        <v>157</v>
      </c>
      <c r="F140" s="34" t="s">
        <v>14</v>
      </c>
      <c r="G140" s="25" t="s">
        <v>362</v>
      </c>
      <c r="H140" s="35">
        <f t="shared" si="36"/>
        <v>235</v>
      </c>
      <c r="I140" s="35">
        <v>235</v>
      </c>
      <c r="J140" s="35">
        <v>0</v>
      </c>
      <c r="K140" s="35">
        <v>0</v>
      </c>
      <c r="L140" s="35">
        <v>0</v>
      </c>
    </row>
    <row r="141" spans="1:13" s="1" customFormat="1" ht="41.4" x14ac:dyDescent="0.25">
      <c r="A141" s="25" t="s">
        <v>312</v>
      </c>
      <c r="B141" s="26" t="s">
        <v>174</v>
      </c>
      <c r="C141" s="34" t="s">
        <v>140</v>
      </c>
      <c r="D141" s="34" t="s">
        <v>140</v>
      </c>
      <c r="E141" s="34" t="s">
        <v>156</v>
      </c>
      <c r="F141" s="34" t="s">
        <v>9</v>
      </c>
      <c r="G141" s="25" t="s">
        <v>362</v>
      </c>
      <c r="H141" s="35">
        <f>I141+K141+L141</f>
        <v>262825.8</v>
      </c>
      <c r="I141" s="35">
        <f>I142+I152</f>
        <v>256026.8</v>
      </c>
      <c r="J141" s="35">
        <f t="shared" ref="J141:L141" si="59">J142+J152</f>
        <v>0</v>
      </c>
      <c r="K141" s="35">
        <f t="shared" si="59"/>
        <v>6799</v>
      </c>
      <c r="L141" s="35">
        <f t="shared" si="59"/>
        <v>0</v>
      </c>
    </row>
    <row r="142" spans="1:13" ht="41.4" x14ac:dyDescent="0.25">
      <c r="A142" s="25" t="s">
        <v>313</v>
      </c>
      <c r="B142" s="26" t="s">
        <v>21</v>
      </c>
      <c r="C142" s="34" t="s">
        <v>17</v>
      </c>
      <c r="D142" s="34" t="s">
        <v>18</v>
      </c>
      <c r="E142" s="34" t="s">
        <v>155</v>
      </c>
      <c r="F142" s="34" t="s">
        <v>9</v>
      </c>
      <c r="G142" s="25" t="s">
        <v>362</v>
      </c>
      <c r="H142" s="35">
        <f t="shared" si="36"/>
        <v>220776.5</v>
      </c>
      <c r="I142" s="35">
        <f>I143+I144+I145+I146+I147+I148+I149+I150+I151</f>
        <v>213977.5</v>
      </c>
      <c r="J142" s="35">
        <f t="shared" ref="J142:L142" si="60">J143+J144+J145+J146+J147+J148+J149+J150+J151</f>
        <v>0</v>
      </c>
      <c r="K142" s="35">
        <f t="shared" si="60"/>
        <v>6799</v>
      </c>
      <c r="L142" s="35">
        <f t="shared" si="60"/>
        <v>0</v>
      </c>
    </row>
    <row r="143" spans="1:13" ht="41.4" x14ac:dyDescent="0.25">
      <c r="A143" s="25" t="s">
        <v>315</v>
      </c>
      <c r="B143" s="39" t="s">
        <v>314</v>
      </c>
      <c r="C143" s="34" t="s">
        <v>17</v>
      </c>
      <c r="D143" s="34" t="s">
        <v>18</v>
      </c>
      <c r="E143" s="34" t="s">
        <v>154</v>
      </c>
      <c r="F143" s="34" t="s">
        <v>14</v>
      </c>
      <c r="G143" s="25" t="s">
        <v>362</v>
      </c>
      <c r="H143" s="35">
        <f t="shared" si="36"/>
        <v>135680</v>
      </c>
      <c r="I143" s="35">
        <f>133814.7-2502+4367.3</f>
        <v>135680</v>
      </c>
      <c r="J143" s="35">
        <v>0</v>
      </c>
      <c r="K143" s="35">
        <v>0</v>
      </c>
      <c r="L143" s="35">
        <v>0</v>
      </c>
    </row>
    <row r="144" spans="1:13" ht="41.4" x14ac:dyDescent="0.25">
      <c r="A144" s="25" t="s">
        <v>316</v>
      </c>
      <c r="B144" s="39" t="s">
        <v>317</v>
      </c>
      <c r="C144" s="34" t="s">
        <v>17</v>
      </c>
      <c r="D144" s="34" t="s">
        <v>18</v>
      </c>
      <c r="E144" s="34" t="s">
        <v>153</v>
      </c>
      <c r="F144" s="34" t="s">
        <v>15</v>
      </c>
      <c r="G144" s="25" t="s">
        <v>362</v>
      </c>
      <c r="H144" s="35">
        <f t="shared" si="36"/>
        <v>14138.6</v>
      </c>
      <c r="I144" s="35">
        <f>14138.6</f>
        <v>14138.6</v>
      </c>
      <c r="J144" s="35">
        <v>0</v>
      </c>
      <c r="K144" s="35">
        <v>0</v>
      </c>
      <c r="L144" s="35">
        <v>0</v>
      </c>
    </row>
    <row r="145" spans="1:12" ht="27.6" x14ac:dyDescent="0.25">
      <c r="A145" s="25" t="s">
        <v>318</v>
      </c>
      <c r="B145" s="39" t="s">
        <v>319</v>
      </c>
      <c r="C145" s="34" t="s">
        <v>17</v>
      </c>
      <c r="D145" s="34" t="s">
        <v>18</v>
      </c>
      <c r="E145" s="34" t="s">
        <v>152</v>
      </c>
      <c r="F145" s="34" t="s">
        <v>14</v>
      </c>
      <c r="G145" s="25" t="s">
        <v>362</v>
      </c>
      <c r="H145" s="35">
        <f t="shared" si="36"/>
        <v>31454.5</v>
      </c>
      <c r="I145" s="35">
        <f>27580.6+3873.9</f>
        <v>31454.5</v>
      </c>
      <c r="J145" s="35">
        <v>0</v>
      </c>
      <c r="K145" s="35">
        <v>0</v>
      </c>
      <c r="L145" s="35">
        <v>0</v>
      </c>
    </row>
    <row r="146" spans="1:12" s="7" customFormat="1" ht="55.2" x14ac:dyDescent="0.25">
      <c r="A146" s="25" t="s">
        <v>320</v>
      </c>
      <c r="B146" s="39" t="s">
        <v>321</v>
      </c>
      <c r="C146" s="34" t="s">
        <v>17</v>
      </c>
      <c r="D146" s="34" t="s">
        <v>18</v>
      </c>
      <c r="E146" s="34" t="s">
        <v>151</v>
      </c>
      <c r="F146" s="34" t="s">
        <v>14</v>
      </c>
      <c r="G146" s="25" t="s">
        <v>362</v>
      </c>
      <c r="H146" s="35">
        <f t="shared" si="36"/>
        <v>29009.1</v>
      </c>
      <c r="I146" s="35">
        <v>29009.1</v>
      </c>
      <c r="J146" s="35">
        <v>0</v>
      </c>
      <c r="K146" s="35">
        <v>0</v>
      </c>
      <c r="L146" s="35">
        <v>0</v>
      </c>
    </row>
    <row r="147" spans="1:12" ht="82.8" x14ac:dyDescent="0.25">
      <c r="A147" s="25" t="s">
        <v>322</v>
      </c>
      <c r="B147" s="28" t="s">
        <v>323</v>
      </c>
      <c r="C147" s="34" t="s">
        <v>17</v>
      </c>
      <c r="D147" s="34" t="s">
        <v>18</v>
      </c>
      <c r="E147" s="34" t="s">
        <v>150</v>
      </c>
      <c r="F147" s="25" t="s">
        <v>9</v>
      </c>
      <c r="G147" s="25" t="s">
        <v>362</v>
      </c>
      <c r="H147" s="35">
        <f t="shared" si="36"/>
        <v>1193.3</v>
      </c>
      <c r="I147" s="35">
        <v>1193.3</v>
      </c>
      <c r="J147" s="35">
        <v>0</v>
      </c>
      <c r="K147" s="35">
        <v>0</v>
      </c>
      <c r="L147" s="35">
        <v>0</v>
      </c>
    </row>
    <row r="148" spans="1:12" ht="13.8" x14ac:dyDescent="0.25">
      <c r="A148" s="25" t="s">
        <v>441</v>
      </c>
      <c r="B148" s="58" t="s">
        <v>13</v>
      </c>
      <c r="C148" s="34" t="s">
        <v>17</v>
      </c>
      <c r="D148" s="34" t="s">
        <v>18</v>
      </c>
      <c r="E148" s="34" t="s">
        <v>439</v>
      </c>
      <c r="F148" s="34" t="s">
        <v>14</v>
      </c>
      <c r="G148" s="25" t="s">
        <v>362</v>
      </c>
      <c r="H148" s="35">
        <f t="shared" ref="H148:H149" si="61">I148+K148+L148</f>
        <v>6556.3</v>
      </c>
      <c r="I148" s="35">
        <v>0</v>
      </c>
      <c r="J148" s="35">
        <f>J149</f>
        <v>0</v>
      </c>
      <c r="K148" s="35">
        <v>6556.3</v>
      </c>
      <c r="L148" s="35">
        <f>L149</f>
        <v>0</v>
      </c>
    </row>
    <row r="149" spans="1:12" ht="13.8" x14ac:dyDescent="0.25">
      <c r="A149" s="25" t="s">
        <v>442</v>
      </c>
      <c r="B149" s="58" t="s">
        <v>397</v>
      </c>
      <c r="C149" s="34" t="s">
        <v>17</v>
      </c>
      <c r="D149" s="34" t="s">
        <v>18</v>
      </c>
      <c r="E149" s="34" t="s">
        <v>439</v>
      </c>
      <c r="F149" s="34" t="s">
        <v>15</v>
      </c>
      <c r="G149" s="25" t="s">
        <v>362</v>
      </c>
      <c r="H149" s="35">
        <f t="shared" si="61"/>
        <v>242.7</v>
      </c>
      <c r="I149" s="35">
        <v>0</v>
      </c>
      <c r="J149" s="35">
        <f>J150</f>
        <v>0</v>
      </c>
      <c r="K149" s="35">
        <v>242.7</v>
      </c>
      <c r="L149" s="35">
        <f>L150</f>
        <v>0</v>
      </c>
    </row>
    <row r="150" spans="1:12" ht="13.8" x14ac:dyDescent="0.25">
      <c r="A150" s="25" t="s">
        <v>443</v>
      </c>
      <c r="B150" s="58" t="s">
        <v>13</v>
      </c>
      <c r="C150" s="34" t="s">
        <v>17</v>
      </c>
      <c r="D150" s="34" t="s">
        <v>18</v>
      </c>
      <c r="E150" s="34" t="s">
        <v>440</v>
      </c>
      <c r="F150" s="34" t="s">
        <v>14</v>
      </c>
      <c r="G150" s="25" t="s">
        <v>362</v>
      </c>
      <c r="H150" s="35">
        <f>I150+K150+L150</f>
        <v>2412.6999999999998</v>
      </c>
      <c r="I150" s="35">
        <v>2412.6999999999998</v>
      </c>
      <c r="J150" s="35">
        <f>J151</f>
        <v>0</v>
      </c>
      <c r="K150" s="35">
        <f>K151</f>
        <v>0</v>
      </c>
      <c r="L150" s="35">
        <f>L151</f>
        <v>0</v>
      </c>
    </row>
    <row r="151" spans="1:12" ht="13.8" x14ac:dyDescent="0.25">
      <c r="A151" s="25" t="s">
        <v>444</v>
      </c>
      <c r="B151" s="58" t="s">
        <v>397</v>
      </c>
      <c r="C151" s="34" t="s">
        <v>17</v>
      </c>
      <c r="D151" s="34" t="s">
        <v>18</v>
      </c>
      <c r="E151" s="34" t="s">
        <v>440</v>
      </c>
      <c r="F151" s="34" t="s">
        <v>15</v>
      </c>
      <c r="G151" s="25" t="s">
        <v>362</v>
      </c>
      <c r="H151" s="35">
        <f>I151+K151+L151</f>
        <v>89.3</v>
      </c>
      <c r="I151" s="35">
        <v>89.3</v>
      </c>
      <c r="J151" s="35">
        <f>J154</f>
        <v>0</v>
      </c>
      <c r="K151" s="35">
        <f>K154</f>
        <v>0</v>
      </c>
      <c r="L151" s="35">
        <f>L154</f>
        <v>0</v>
      </c>
    </row>
    <row r="152" spans="1:12" ht="44.4" customHeight="1" x14ac:dyDescent="0.25">
      <c r="A152" s="25" t="s">
        <v>324</v>
      </c>
      <c r="B152" s="26" t="s">
        <v>23</v>
      </c>
      <c r="C152" s="25" t="s">
        <v>20</v>
      </c>
      <c r="D152" s="25" t="s">
        <v>18</v>
      </c>
      <c r="E152" s="36" t="s">
        <v>149</v>
      </c>
      <c r="F152" s="34" t="s">
        <v>9</v>
      </c>
      <c r="G152" s="25" t="s">
        <v>362</v>
      </c>
      <c r="H152" s="35">
        <f t="shared" si="36"/>
        <v>42049.3</v>
      </c>
      <c r="I152" s="35">
        <f>I153</f>
        <v>42049.3</v>
      </c>
      <c r="J152" s="35">
        <f>J153</f>
        <v>0</v>
      </c>
      <c r="K152" s="35">
        <f t="shared" ref="K152:L152" si="62">K153</f>
        <v>0</v>
      </c>
      <c r="L152" s="35">
        <f t="shared" si="62"/>
        <v>0</v>
      </c>
    </row>
    <row r="153" spans="1:12" ht="45" customHeight="1" x14ac:dyDescent="0.25">
      <c r="A153" s="25" t="s">
        <v>325</v>
      </c>
      <c r="B153" s="39" t="s">
        <v>326</v>
      </c>
      <c r="C153" s="34" t="s">
        <v>20</v>
      </c>
      <c r="D153" s="34" t="s">
        <v>18</v>
      </c>
      <c r="E153" s="34" t="s">
        <v>148</v>
      </c>
      <c r="F153" s="34" t="s">
        <v>14</v>
      </c>
      <c r="G153" s="25" t="s">
        <v>362</v>
      </c>
      <c r="H153" s="35">
        <f t="shared" si="36"/>
        <v>42049.3</v>
      </c>
      <c r="I153" s="35">
        <v>42049.3</v>
      </c>
      <c r="J153" s="35">
        <v>0</v>
      </c>
      <c r="K153" s="35">
        <v>0</v>
      </c>
      <c r="L153" s="35">
        <v>0</v>
      </c>
    </row>
    <row r="154" spans="1:12" ht="46.8" x14ac:dyDescent="0.3">
      <c r="A154" s="25" t="s">
        <v>327</v>
      </c>
      <c r="B154" s="59" t="s">
        <v>435</v>
      </c>
      <c r="C154" s="25" t="s">
        <v>17</v>
      </c>
      <c r="D154" s="25" t="s">
        <v>18</v>
      </c>
      <c r="E154" s="36" t="s">
        <v>147</v>
      </c>
      <c r="F154" s="34" t="s">
        <v>9</v>
      </c>
      <c r="G154" s="25" t="s">
        <v>362</v>
      </c>
      <c r="H154" s="35">
        <f t="shared" si="36"/>
        <v>3228.9</v>
      </c>
      <c r="I154" s="35">
        <f>I155</f>
        <v>3228.9</v>
      </c>
      <c r="J154" s="35">
        <f>J155</f>
        <v>0</v>
      </c>
      <c r="K154" s="35">
        <f t="shared" ref="K154:L154" si="63">K155</f>
        <v>0</v>
      </c>
      <c r="L154" s="35">
        <f t="shared" si="63"/>
        <v>0</v>
      </c>
    </row>
    <row r="155" spans="1:12" ht="46.8" x14ac:dyDescent="0.25">
      <c r="A155" s="25" t="s">
        <v>328</v>
      </c>
      <c r="B155" s="60" t="s">
        <v>436</v>
      </c>
      <c r="C155" s="34" t="s">
        <v>17</v>
      </c>
      <c r="D155" s="34" t="s">
        <v>18</v>
      </c>
      <c r="E155" s="34" t="s">
        <v>402</v>
      </c>
      <c r="F155" s="34" t="s">
        <v>15</v>
      </c>
      <c r="G155" s="25" t="s">
        <v>362</v>
      </c>
      <c r="H155" s="35">
        <f t="shared" si="36"/>
        <v>3228.9</v>
      </c>
      <c r="I155" s="35">
        <v>3228.9</v>
      </c>
      <c r="J155" s="35">
        <v>0</v>
      </c>
      <c r="K155" s="35">
        <v>0</v>
      </c>
      <c r="L155" s="35">
        <v>0</v>
      </c>
    </row>
    <row r="156" spans="1:12" ht="41.4" x14ac:dyDescent="0.25">
      <c r="A156" s="24" t="s">
        <v>53</v>
      </c>
      <c r="B156" s="42" t="s">
        <v>72</v>
      </c>
      <c r="C156" s="32" t="s">
        <v>140</v>
      </c>
      <c r="D156" s="32" t="s">
        <v>140</v>
      </c>
      <c r="E156" s="32" t="s">
        <v>25</v>
      </c>
      <c r="F156" s="32" t="s">
        <v>9</v>
      </c>
      <c r="G156" s="24" t="s">
        <v>362</v>
      </c>
      <c r="H156" s="33">
        <f t="shared" si="36"/>
        <v>7400.2</v>
      </c>
      <c r="I156" s="43">
        <f>I157</f>
        <v>7400.2</v>
      </c>
      <c r="J156" s="43">
        <f>J157</f>
        <v>0</v>
      </c>
      <c r="K156" s="43">
        <f t="shared" ref="K156:L157" si="64">K157</f>
        <v>0</v>
      </c>
      <c r="L156" s="43">
        <f t="shared" si="64"/>
        <v>0</v>
      </c>
    </row>
    <row r="157" spans="1:12" ht="27.6" x14ac:dyDescent="0.25">
      <c r="A157" s="25" t="s">
        <v>329</v>
      </c>
      <c r="B157" s="28" t="s">
        <v>54</v>
      </c>
      <c r="C157" s="34" t="s">
        <v>53</v>
      </c>
      <c r="D157" s="34" t="s">
        <v>37</v>
      </c>
      <c r="E157" s="34" t="s">
        <v>135</v>
      </c>
      <c r="F157" s="34" t="s">
        <v>9</v>
      </c>
      <c r="G157" s="24" t="s">
        <v>362</v>
      </c>
      <c r="H157" s="35">
        <f t="shared" si="36"/>
        <v>7400.2</v>
      </c>
      <c r="I157" s="40">
        <f>I158</f>
        <v>7400.2</v>
      </c>
      <c r="J157" s="40">
        <f>J158</f>
        <v>0</v>
      </c>
      <c r="K157" s="40">
        <f t="shared" si="64"/>
        <v>0</v>
      </c>
      <c r="L157" s="40">
        <f t="shared" si="64"/>
        <v>0</v>
      </c>
    </row>
    <row r="158" spans="1:12" ht="82.8" x14ac:dyDescent="0.25">
      <c r="A158" s="25" t="s">
        <v>330</v>
      </c>
      <c r="B158" s="28" t="s">
        <v>331</v>
      </c>
      <c r="C158" s="34" t="s">
        <v>53</v>
      </c>
      <c r="D158" s="34" t="s">
        <v>37</v>
      </c>
      <c r="E158" s="34" t="s">
        <v>146</v>
      </c>
      <c r="F158" s="34" t="s">
        <v>55</v>
      </c>
      <c r="G158" s="24" t="s">
        <v>362</v>
      </c>
      <c r="H158" s="35">
        <f t="shared" si="36"/>
        <v>7400.2</v>
      </c>
      <c r="I158" s="40">
        <v>7400.2</v>
      </c>
      <c r="J158" s="40">
        <v>0</v>
      </c>
      <c r="K158" s="40">
        <v>0</v>
      </c>
      <c r="L158" s="40">
        <v>0</v>
      </c>
    </row>
    <row r="159" spans="1:12" ht="55.2" x14ac:dyDescent="0.25">
      <c r="A159" s="24" t="s">
        <v>20</v>
      </c>
      <c r="B159" s="42" t="s">
        <v>73</v>
      </c>
      <c r="C159" s="32" t="s">
        <v>140</v>
      </c>
      <c r="D159" s="32" t="s">
        <v>140</v>
      </c>
      <c r="E159" s="32" t="s">
        <v>332</v>
      </c>
      <c r="F159" s="32" t="s">
        <v>9</v>
      </c>
      <c r="G159" s="24" t="s">
        <v>362</v>
      </c>
      <c r="H159" s="33">
        <f t="shared" si="36"/>
        <v>93.3</v>
      </c>
      <c r="I159" s="33">
        <f>I160</f>
        <v>93.3</v>
      </c>
      <c r="J159" s="33">
        <f>J160</f>
        <v>0</v>
      </c>
      <c r="K159" s="33">
        <f t="shared" ref="K159:L160" si="65">K160</f>
        <v>0</v>
      </c>
      <c r="L159" s="33">
        <f t="shared" si="65"/>
        <v>0</v>
      </c>
    </row>
    <row r="160" spans="1:12" ht="27.6" x14ac:dyDescent="0.25">
      <c r="A160" s="25" t="s">
        <v>333</v>
      </c>
      <c r="B160" s="28" t="s">
        <v>56</v>
      </c>
      <c r="C160" s="34" t="s">
        <v>53</v>
      </c>
      <c r="D160" s="34" t="s">
        <v>37</v>
      </c>
      <c r="E160" s="34" t="s">
        <v>41</v>
      </c>
      <c r="F160" s="34" t="s">
        <v>9</v>
      </c>
      <c r="G160" s="25" t="s">
        <v>362</v>
      </c>
      <c r="H160" s="35">
        <f t="shared" si="36"/>
        <v>93.3</v>
      </c>
      <c r="I160" s="35">
        <f>I161</f>
        <v>93.3</v>
      </c>
      <c r="J160" s="35">
        <f>J161</f>
        <v>0</v>
      </c>
      <c r="K160" s="35">
        <f t="shared" si="65"/>
        <v>0</v>
      </c>
      <c r="L160" s="35">
        <f t="shared" si="65"/>
        <v>0</v>
      </c>
    </row>
    <row r="161" spans="1:12" ht="69" x14ac:dyDescent="0.25">
      <c r="A161" s="25" t="s">
        <v>334</v>
      </c>
      <c r="B161" s="28" t="s">
        <v>335</v>
      </c>
      <c r="C161" s="34" t="s">
        <v>53</v>
      </c>
      <c r="D161" s="34" t="s">
        <v>37</v>
      </c>
      <c r="E161" s="34" t="s">
        <v>145</v>
      </c>
      <c r="F161" s="34" t="s">
        <v>55</v>
      </c>
      <c r="G161" s="25" t="s">
        <v>362</v>
      </c>
      <c r="H161" s="35">
        <f t="shared" si="36"/>
        <v>93.3</v>
      </c>
      <c r="I161" s="35">
        <v>93.3</v>
      </c>
      <c r="J161" s="35">
        <v>0</v>
      </c>
      <c r="K161" s="35">
        <v>0</v>
      </c>
      <c r="L161" s="35">
        <v>0</v>
      </c>
    </row>
    <row r="162" spans="1:12" ht="55.2" x14ac:dyDescent="0.25">
      <c r="A162" s="24" t="s">
        <v>40</v>
      </c>
      <c r="B162" s="44" t="s">
        <v>76</v>
      </c>
      <c r="C162" s="32" t="s">
        <v>140</v>
      </c>
      <c r="D162" s="24" t="s">
        <v>140</v>
      </c>
      <c r="E162" s="32" t="s">
        <v>136</v>
      </c>
      <c r="F162" s="32" t="s">
        <v>9</v>
      </c>
      <c r="G162" s="24" t="s">
        <v>362</v>
      </c>
      <c r="H162" s="33">
        <f t="shared" si="36"/>
        <v>3620</v>
      </c>
      <c r="I162" s="43">
        <f>I163+I165</f>
        <v>3620</v>
      </c>
      <c r="J162" s="43">
        <f>J163+J165</f>
        <v>0</v>
      </c>
      <c r="K162" s="43">
        <f t="shared" ref="K162:L162" si="66">K163+K165</f>
        <v>0</v>
      </c>
      <c r="L162" s="43">
        <f t="shared" si="66"/>
        <v>0</v>
      </c>
    </row>
    <row r="163" spans="1:12" ht="69" x14ac:dyDescent="0.25">
      <c r="A163" s="25" t="s">
        <v>336</v>
      </c>
      <c r="B163" s="26" t="s">
        <v>64</v>
      </c>
      <c r="C163" s="34" t="s">
        <v>40</v>
      </c>
      <c r="D163" s="25" t="s">
        <v>39</v>
      </c>
      <c r="E163" s="34" t="s">
        <v>137</v>
      </c>
      <c r="F163" s="34" t="s">
        <v>9</v>
      </c>
      <c r="G163" s="25" t="s">
        <v>362</v>
      </c>
      <c r="H163" s="35">
        <f t="shared" si="36"/>
        <v>1070</v>
      </c>
      <c r="I163" s="40">
        <f>I164</f>
        <v>1070</v>
      </c>
      <c r="J163" s="40">
        <f>J164</f>
        <v>0</v>
      </c>
      <c r="K163" s="40">
        <f t="shared" ref="K163:L163" si="67">K164</f>
        <v>0</v>
      </c>
      <c r="L163" s="40">
        <f t="shared" si="67"/>
        <v>0</v>
      </c>
    </row>
    <row r="164" spans="1:12" ht="90" customHeight="1" x14ac:dyDescent="0.25">
      <c r="A164" s="25" t="s">
        <v>337</v>
      </c>
      <c r="B164" s="26" t="s">
        <v>338</v>
      </c>
      <c r="C164" s="34" t="s">
        <v>40</v>
      </c>
      <c r="D164" s="25" t="s">
        <v>39</v>
      </c>
      <c r="E164" s="34" t="s">
        <v>142</v>
      </c>
      <c r="F164" s="34" t="s">
        <v>11</v>
      </c>
      <c r="G164" s="25" t="s">
        <v>362</v>
      </c>
      <c r="H164" s="35">
        <f t="shared" si="36"/>
        <v>1070</v>
      </c>
      <c r="I164" s="35">
        <v>1070</v>
      </c>
      <c r="J164" s="35">
        <v>0</v>
      </c>
      <c r="K164" s="35">
        <v>0</v>
      </c>
      <c r="L164" s="35">
        <v>0</v>
      </c>
    </row>
    <row r="165" spans="1:12" ht="69" x14ac:dyDescent="0.25">
      <c r="A165" s="25" t="s">
        <v>339</v>
      </c>
      <c r="B165" s="26" t="s">
        <v>65</v>
      </c>
      <c r="C165" s="34" t="s">
        <v>40</v>
      </c>
      <c r="D165" s="25" t="s">
        <v>39</v>
      </c>
      <c r="E165" s="34" t="s">
        <v>143</v>
      </c>
      <c r="F165" s="34" t="s">
        <v>9</v>
      </c>
      <c r="G165" s="25" t="s">
        <v>362</v>
      </c>
      <c r="H165" s="35">
        <f t="shared" ref="H165:H168" si="68">I165+K165+L165</f>
        <v>2550</v>
      </c>
      <c r="I165" s="40">
        <f>I166</f>
        <v>2550</v>
      </c>
      <c r="J165" s="40">
        <f>J166</f>
        <v>0</v>
      </c>
      <c r="K165" s="40">
        <f t="shared" ref="K165:L165" si="69">K166</f>
        <v>0</v>
      </c>
      <c r="L165" s="40">
        <f t="shared" si="69"/>
        <v>0</v>
      </c>
    </row>
    <row r="166" spans="1:12" ht="90" customHeight="1" x14ac:dyDescent="0.25">
      <c r="A166" s="25" t="s">
        <v>337</v>
      </c>
      <c r="B166" s="26" t="s">
        <v>340</v>
      </c>
      <c r="C166" s="34" t="s">
        <v>40</v>
      </c>
      <c r="D166" s="25" t="s">
        <v>39</v>
      </c>
      <c r="E166" s="34" t="s">
        <v>144</v>
      </c>
      <c r="F166" s="34" t="s">
        <v>11</v>
      </c>
      <c r="G166" s="25" t="s">
        <v>362</v>
      </c>
      <c r="H166" s="35">
        <f t="shared" si="68"/>
        <v>2550</v>
      </c>
      <c r="I166" s="35">
        <v>2550</v>
      </c>
      <c r="J166" s="35">
        <v>0</v>
      </c>
      <c r="K166" s="35">
        <v>0</v>
      </c>
      <c r="L166" s="35">
        <v>0</v>
      </c>
    </row>
    <row r="167" spans="1:12" ht="44.4" customHeight="1" x14ac:dyDescent="0.25">
      <c r="A167" s="24" t="s">
        <v>46</v>
      </c>
      <c r="B167" s="44" t="s">
        <v>75</v>
      </c>
      <c r="C167" s="32" t="s">
        <v>62</v>
      </c>
      <c r="D167" s="24" t="s">
        <v>18</v>
      </c>
      <c r="E167" s="32" t="s">
        <v>139</v>
      </c>
      <c r="F167" s="32" t="s">
        <v>9</v>
      </c>
      <c r="G167" s="24" t="s">
        <v>362</v>
      </c>
      <c r="H167" s="33">
        <f t="shared" si="68"/>
        <v>16520.600000000002</v>
      </c>
      <c r="I167" s="43">
        <f t="shared" ref="I167:L167" si="70">I168</f>
        <v>16520.600000000002</v>
      </c>
      <c r="J167" s="43">
        <f t="shared" si="70"/>
        <v>0</v>
      </c>
      <c r="K167" s="43">
        <f t="shared" si="70"/>
        <v>0</v>
      </c>
      <c r="L167" s="43">
        <f t="shared" si="70"/>
        <v>0</v>
      </c>
    </row>
    <row r="168" spans="1:12" ht="43.8" customHeight="1" x14ac:dyDescent="0.25">
      <c r="A168" s="25" t="s">
        <v>341</v>
      </c>
      <c r="B168" s="26" t="s">
        <v>342</v>
      </c>
      <c r="C168" s="34" t="s">
        <v>46</v>
      </c>
      <c r="D168" s="34" t="s">
        <v>18</v>
      </c>
      <c r="E168" s="34" t="s">
        <v>141</v>
      </c>
      <c r="F168" s="34" t="s">
        <v>63</v>
      </c>
      <c r="G168" s="25" t="s">
        <v>362</v>
      </c>
      <c r="H168" s="35">
        <f t="shared" si="68"/>
        <v>16520.600000000002</v>
      </c>
      <c r="I168" s="40">
        <f>14614+383.2+1523.4</f>
        <v>16520.600000000002</v>
      </c>
      <c r="J168" s="40">
        <v>0</v>
      </c>
      <c r="K168" s="40">
        <v>0</v>
      </c>
      <c r="L168" s="40">
        <v>0</v>
      </c>
    </row>
    <row r="169" spans="1:12" ht="13.8" x14ac:dyDescent="0.25">
      <c r="A169" s="25"/>
      <c r="B169" s="44" t="s">
        <v>66</v>
      </c>
      <c r="C169" s="32"/>
      <c r="D169" s="49"/>
      <c r="E169" s="49"/>
      <c r="F169" s="49"/>
      <c r="G169" s="43"/>
      <c r="H169" s="33">
        <f>I169+K169+L169</f>
        <v>913798.00000000012</v>
      </c>
      <c r="I169" s="43">
        <f>I21+I38+I44+I56+I69+I72+I90+I105+I133+I156+I159+I162+I167</f>
        <v>831552.70000000007</v>
      </c>
      <c r="J169" s="43">
        <f>J21+J38+J44+J56+J69+J72+J90+J105+J133+J156+J159+J162+J167</f>
        <v>0</v>
      </c>
      <c r="K169" s="43">
        <f>K21+K38+K44+K56+K69+K72+K90+K105+K133+K156+K159+K162+K167</f>
        <v>82245.3</v>
      </c>
      <c r="L169" s="43">
        <f>L21+L38+L44+L56+L69+L72+L90+L105+L133+L156+L159+L162+L167</f>
        <v>0</v>
      </c>
    </row>
    <row r="170" spans="1:12" ht="15.6" x14ac:dyDescent="0.3">
      <c r="A170" s="1"/>
      <c r="B170" s="16"/>
      <c r="C170" s="16"/>
      <c r="D170" s="16"/>
      <c r="E170" s="16"/>
      <c r="F170" s="16"/>
      <c r="G170" s="18"/>
      <c r="H170" s="18"/>
      <c r="I170" s="1"/>
      <c r="J170" s="18"/>
      <c r="K170" s="16"/>
      <c r="L170" s="16"/>
    </row>
    <row r="171" spans="1:12" ht="15.6" x14ac:dyDescent="0.3">
      <c r="A171" s="1"/>
      <c r="B171" s="16"/>
      <c r="C171" s="16"/>
      <c r="D171" s="16"/>
      <c r="E171" s="16"/>
      <c r="F171" s="16"/>
      <c r="G171" s="20"/>
      <c r="H171" s="18"/>
      <c r="I171" s="18"/>
      <c r="J171" s="20"/>
      <c r="K171" s="16"/>
      <c r="L171" s="16"/>
    </row>
    <row r="172" spans="1:12" ht="15.6" x14ac:dyDescent="0.3">
      <c r="A172" s="1"/>
      <c r="B172" s="16"/>
      <c r="C172" s="16"/>
      <c r="D172" s="16"/>
      <c r="E172" s="16"/>
      <c r="F172" s="16"/>
      <c r="G172" s="21"/>
      <c r="H172" s="16"/>
      <c r="I172" s="18"/>
      <c r="J172" s="16"/>
      <c r="K172" s="16"/>
      <c r="L172" s="16"/>
    </row>
    <row r="173" spans="1:12" ht="15.6" x14ac:dyDescent="0.3">
      <c r="A173" s="1"/>
      <c r="B173" s="16"/>
      <c r="C173" s="16"/>
      <c r="D173" s="16"/>
      <c r="E173" s="16"/>
      <c r="F173" s="16"/>
      <c r="G173" s="21"/>
      <c r="H173" s="18"/>
      <c r="I173" s="18"/>
      <c r="J173" s="16"/>
      <c r="K173" s="16"/>
      <c r="L173" s="16"/>
    </row>
    <row r="174" spans="1:12" ht="15.6" x14ac:dyDescent="0.3">
      <c r="A174" s="1"/>
      <c r="B174" s="16"/>
      <c r="C174" s="16"/>
      <c r="D174" s="16"/>
      <c r="E174" s="16"/>
      <c r="F174" s="16"/>
      <c r="G174" s="16"/>
      <c r="H174" s="16"/>
      <c r="I174" s="18"/>
      <c r="J174" s="16"/>
      <c r="K174" s="16"/>
      <c r="L174" s="16"/>
    </row>
    <row r="175" spans="1:12" ht="15.6" x14ac:dyDescent="0.3">
      <c r="A175" s="1"/>
      <c r="B175" s="16"/>
      <c r="C175" s="16"/>
      <c r="D175" s="16"/>
      <c r="E175" s="16"/>
      <c r="F175" s="16"/>
      <c r="G175" s="18"/>
      <c r="H175" s="16"/>
      <c r="I175" s="16"/>
      <c r="J175" s="16"/>
      <c r="K175" s="16"/>
      <c r="L175" s="16"/>
    </row>
    <row r="176" spans="1:12" ht="15.6" x14ac:dyDescent="0.3">
      <c r="A176" s="1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</row>
    <row r="177" spans="1:12" ht="15.6" x14ac:dyDescent="0.3">
      <c r="A177" s="1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</row>
    <row r="178" spans="1:12" ht="15.6" x14ac:dyDescent="0.3">
      <c r="A178" s="1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</row>
    <row r="179" spans="1:12" ht="15.6" x14ac:dyDescent="0.3">
      <c r="A179" s="1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</row>
    <row r="180" spans="1:12" ht="15.6" x14ac:dyDescent="0.3">
      <c r="A180" s="1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</row>
    <row r="181" spans="1:12" ht="15.6" x14ac:dyDescent="0.3">
      <c r="A181" s="1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</row>
    <row r="182" spans="1:12" ht="15.6" x14ac:dyDescent="0.3">
      <c r="A182" s="1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</row>
    <row r="183" spans="1:12" ht="15.6" x14ac:dyDescent="0.3">
      <c r="A183" s="1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</row>
    <row r="184" spans="1:12" ht="15.6" x14ac:dyDescent="0.3">
      <c r="A184" s="1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</row>
    <row r="185" spans="1:12" ht="15.6" x14ac:dyDescent="0.3">
      <c r="A185" s="1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</row>
    <row r="186" spans="1:12" ht="15.6" x14ac:dyDescent="0.3">
      <c r="A186" s="1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</row>
    <row r="187" spans="1:12" ht="15.6" x14ac:dyDescent="0.3">
      <c r="A187" s="1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</row>
    <row r="188" spans="1:12" ht="15.6" x14ac:dyDescent="0.3">
      <c r="A188" s="1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</row>
    <row r="189" spans="1:12" ht="15.6" x14ac:dyDescent="0.3">
      <c r="A189" s="1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</row>
    <row r="190" spans="1:12" ht="15.6" x14ac:dyDescent="0.3">
      <c r="A190" s="1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 ht="15.6" x14ac:dyDescent="0.3">
      <c r="A191" s="1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</row>
    <row r="192" spans="1:12" ht="15.6" x14ac:dyDescent="0.3">
      <c r="A192" s="1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5.6" x14ac:dyDescent="0.3">
      <c r="A193" s="1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</row>
    <row r="194" spans="1:12" ht="15.6" x14ac:dyDescent="0.3">
      <c r="A194" s="1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</row>
    <row r="195" spans="1:12" ht="15.6" x14ac:dyDescent="0.3">
      <c r="A195" s="1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</row>
    <row r="196" spans="1:12" ht="15.6" x14ac:dyDescent="0.3">
      <c r="A196" s="1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</row>
    <row r="197" spans="1:12" ht="15.6" x14ac:dyDescent="0.3">
      <c r="A197" s="1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</row>
    <row r="198" spans="1:12" ht="15.6" x14ac:dyDescent="0.3">
      <c r="A198" s="1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5.6" x14ac:dyDescent="0.3">
      <c r="A199" s="1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ht="15.6" x14ac:dyDescent="0.3">
      <c r="A200" s="1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</row>
    <row r="201" spans="1:12" ht="15.6" x14ac:dyDescent="0.3">
      <c r="A201" s="1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5.6" x14ac:dyDescent="0.3">
      <c r="A202" s="1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ht="15.6" x14ac:dyDescent="0.3">
      <c r="A203" s="1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</row>
    <row r="204" spans="1:12" ht="15.6" x14ac:dyDescent="0.3">
      <c r="A204" s="1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</row>
    <row r="205" spans="1:12" ht="15.6" x14ac:dyDescent="0.3">
      <c r="A205" s="1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</row>
    <row r="206" spans="1:12" ht="15.6" x14ac:dyDescent="0.3">
      <c r="A206" s="1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</row>
    <row r="207" spans="1:12" ht="15.6" x14ac:dyDescent="0.3">
      <c r="A207" s="1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</row>
    <row r="208" spans="1:12" ht="15.6" x14ac:dyDescent="0.3">
      <c r="A208" s="1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</row>
    <row r="209" spans="1:12" ht="15.6" x14ac:dyDescent="0.3">
      <c r="A209" s="1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</row>
    <row r="210" spans="1:12" ht="15.6" x14ac:dyDescent="0.3">
      <c r="A210" s="1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</row>
    <row r="211" spans="1:12" ht="15.6" x14ac:dyDescent="0.3">
      <c r="A211" s="1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</row>
    <row r="212" spans="1:12" ht="15.6" x14ac:dyDescent="0.3">
      <c r="A212" s="1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</row>
    <row r="213" spans="1:12" ht="15.6" x14ac:dyDescent="0.3">
      <c r="A213" s="1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</row>
    <row r="214" spans="1:12" ht="15.6" x14ac:dyDescent="0.3">
      <c r="A214" s="1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</row>
    <row r="215" spans="1:12" ht="15.6" x14ac:dyDescent="0.3">
      <c r="A215" s="1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</row>
    <row r="216" spans="1:12" ht="15.6" x14ac:dyDescent="0.3">
      <c r="A216" s="1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5.6" x14ac:dyDescent="0.3">
      <c r="A217" s="1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</row>
    <row r="218" spans="1:12" ht="15.6" x14ac:dyDescent="0.3">
      <c r="A218" s="1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</row>
    <row r="219" spans="1:12" ht="15.6" x14ac:dyDescent="0.3">
      <c r="A219" s="1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</row>
    <row r="220" spans="1:12" ht="15.6" x14ac:dyDescent="0.3">
      <c r="A220" s="1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</row>
    <row r="221" spans="1:12" ht="15.6" x14ac:dyDescent="0.3">
      <c r="A221" s="1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</row>
    <row r="222" spans="1:12" ht="15.6" x14ac:dyDescent="0.3">
      <c r="A222" s="1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</row>
    <row r="223" spans="1:12" ht="15.6" x14ac:dyDescent="0.3">
      <c r="A223" s="1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</row>
    <row r="224" spans="1:12" ht="15.6" x14ac:dyDescent="0.3">
      <c r="A224" s="1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</row>
    <row r="225" spans="1:12" ht="15.6" x14ac:dyDescent="0.3">
      <c r="A225" s="1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</row>
    <row r="226" spans="1:12" ht="15.6" x14ac:dyDescent="0.3">
      <c r="A226" s="1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</row>
    <row r="227" spans="1:12" ht="15.6" x14ac:dyDescent="0.3">
      <c r="A227" s="1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</row>
    <row r="228" spans="1:12" ht="15.6" x14ac:dyDescent="0.3">
      <c r="A228" s="1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</row>
    <row r="229" spans="1:12" ht="15.6" x14ac:dyDescent="0.3">
      <c r="A229" s="1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</row>
    <row r="230" spans="1:12" ht="15.6" x14ac:dyDescent="0.3">
      <c r="A230" s="1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</row>
    <row r="231" spans="1:12" ht="15.6" x14ac:dyDescent="0.3">
      <c r="A231" s="1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</row>
    <row r="232" spans="1:12" ht="15.6" x14ac:dyDescent="0.3">
      <c r="A232" s="1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</row>
    <row r="233" spans="1:12" ht="15.6" x14ac:dyDescent="0.3">
      <c r="A233" s="1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</row>
    <row r="234" spans="1:12" ht="15.6" x14ac:dyDescent="0.3">
      <c r="A234" s="1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5.6" x14ac:dyDescent="0.3">
      <c r="A235" s="1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</row>
    <row r="236" spans="1:12" ht="15.6" x14ac:dyDescent="0.3">
      <c r="A236" s="1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</row>
    <row r="237" spans="1:12" ht="15.6" x14ac:dyDescent="0.3">
      <c r="A237" s="1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</row>
    <row r="238" spans="1:12" x14ac:dyDescent="0.25">
      <c r="A238" s="1"/>
      <c r="B238" s="2"/>
      <c r="C238" s="2"/>
      <c r="D238" s="2"/>
      <c r="E238" s="2"/>
      <c r="F238" s="2"/>
      <c r="G238" s="2"/>
      <c r="H238" s="1"/>
      <c r="I238" s="1"/>
      <c r="J238" s="1"/>
      <c r="K238" s="1"/>
      <c r="L238" s="1"/>
    </row>
    <row r="239" spans="1:12" x14ac:dyDescent="0.25">
      <c r="A239" s="1"/>
      <c r="B239" s="2"/>
      <c r="C239" s="2"/>
      <c r="D239" s="2"/>
      <c r="E239" s="2"/>
      <c r="F239" s="2"/>
      <c r="G239" s="2"/>
      <c r="H239" s="1"/>
      <c r="I239" s="1"/>
      <c r="J239" s="1"/>
      <c r="K239" s="1"/>
      <c r="L239" s="1"/>
    </row>
    <row r="240" spans="1:12" x14ac:dyDescent="0.25">
      <c r="A240" s="1"/>
      <c r="B240" s="2"/>
      <c r="C240" s="2"/>
      <c r="D240" s="2"/>
      <c r="E240" s="2"/>
      <c r="F240" s="2"/>
      <c r="G240" s="2"/>
      <c r="H240" s="1"/>
      <c r="I240" s="1"/>
      <c r="J240" s="1"/>
      <c r="K240" s="1"/>
      <c r="L240" s="1"/>
    </row>
    <row r="241" spans="1:12" x14ac:dyDescent="0.25">
      <c r="A241" s="1"/>
      <c r="B241" s="2"/>
      <c r="C241" s="2"/>
      <c r="D241" s="2"/>
      <c r="E241" s="2"/>
      <c r="F241" s="2"/>
      <c r="G241" s="2"/>
      <c r="H241" s="1"/>
      <c r="I241" s="1"/>
      <c r="J241" s="1"/>
      <c r="K241" s="1"/>
      <c r="L241" s="1"/>
    </row>
    <row r="242" spans="1:12" x14ac:dyDescent="0.25">
      <c r="A242" s="1"/>
      <c r="B242" s="2"/>
      <c r="C242" s="2"/>
      <c r="D242" s="2"/>
      <c r="E242" s="2"/>
      <c r="F242" s="2"/>
      <c r="G242" s="2"/>
      <c r="H242" s="1"/>
      <c r="I242" s="1"/>
      <c r="J242" s="1"/>
      <c r="K242" s="1"/>
      <c r="L242" s="1"/>
    </row>
    <row r="243" spans="1:12" x14ac:dyDescent="0.25">
      <c r="A243" s="1"/>
      <c r="B243" s="2"/>
      <c r="C243" s="2"/>
      <c r="D243" s="2"/>
      <c r="E243" s="2"/>
      <c r="F243" s="2"/>
      <c r="G243" s="2"/>
      <c r="H243" s="1"/>
      <c r="I243" s="1"/>
      <c r="J243" s="1"/>
      <c r="K243" s="1"/>
      <c r="L243" s="1"/>
    </row>
    <row r="244" spans="1:12" x14ac:dyDescent="0.25">
      <c r="A244" s="1"/>
      <c r="B244" s="2"/>
      <c r="C244" s="2"/>
      <c r="D244" s="2"/>
      <c r="E244" s="2"/>
      <c r="F244" s="2"/>
      <c r="G244" s="2"/>
      <c r="H244" s="1"/>
      <c r="I244" s="1"/>
      <c r="J244" s="1"/>
      <c r="K244" s="1"/>
      <c r="L244" s="1"/>
    </row>
    <row r="245" spans="1:12" x14ac:dyDescent="0.25">
      <c r="A245" s="1"/>
      <c r="B245" s="2"/>
      <c r="C245" s="2"/>
      <c r="D245" s="2"/>
      <c r="E245" s="2"/>
      <c r="F245" s="2"/>
      <c r="G245" s="2"/>
      <c r="H245" s="1"/>
      <c r="I245" s="1"/>
      <c r="J245" s="1"/>
      <c r="K245" s="1"/>
      <c r="L245" s="1"/>
    </row>
    <row r="246" spans="1:12" x14ac:dyDescent="0.25">
      <c r="B246" s="2"/>
      <c r="C246" s="2"/>
      <c r="D246" s="2"/>
      <c r="E246" s="2"/>
      <c r="F246" s="2"/>
      <c r="G246" s="2"/>
    </row>
    <row r="247" spans="1:12" x14ac:dyDescent="0.25">
      <c r="B247" s="2"/>
      <c r="C247" s="2"/>
      <c r="D247" s="2"/>
      <c r="E247" s="2"/>
      <c r="F247" s="2"/>
      <c r="G247" s="2"/>
    </row>
    <row r="248" spans="1:12" x14ac:dyDescent="0.25">
      <c r="B248" s="2"/>
      <c r="C248" s="2"/>
      <c r="D248" s="2"/>
      <c r="E248" s="2"/>
      <c r="F248" s="2"/>
      <c r="G248" s="2"/>
    </row>
    <row r="249" spans="1:12" x14ac:dyDescent="0.25">
      <c r="B249" s="2"/>
      <c r="C249" s="2"/>
      <c r="D249" s="2"/>
      <c r="E249" s="2"/>
      <c r="F249" s="2"/>
      <c r="G249" s="2"/>
    </row>
    <row r="250" spans="1:12" x14ac:dyDescent="0.25">
      <c r="B250" s="2"/>
      <c r="C250" s="2"/>
      <c r="D250" s="2"/>
      <c r="E250" s="2"/>
      <c r="F250" s="2"/>
      <c r="G250" s="2"/>
    </row>
    <row r="251" spans="1:12" x14ac:dyDescent="0.25">
      <c r="B251" s="2"/>
      <c r="C251" s="2"/>
      <c r="D251" s="2"/>
      <c r="E251" s="2"/>
      <c r="F251" s="2"/>
      <c r="G251" s="2"/>
    </row>
    <row r="252" spans="1:12" x14ac:dyDescent="0.25">
      <c r="B252" s="2"/>
      <c r="C252" s="2"/>
      <c r="D252" s="2"/>
      <c r="E252" s="2"/>
      <c r="F252" s="2"/>
      <c r="G252" s="2"/>
    </row>
    <row r="253" spans="1:12" x14ac:dyDescent="0.25">
      <c r="B253" s="2"/>
      <c r="C253" s="2"/>
      <c r="D253" s="2"/>
      <c r="E253" s="2"/>
      <c r="F253" s="2"/>
      <c r="G253" s="2"/>
    </row>
    <row r="254" spans="1:12" x14ac:dyDescent="0.25">
      <c r="B254" s="2"/>
      <c r="C254" s="2"/>
      <c r="D254" s="2"/>
      <c r="E254" s="2"/>
      <c r="F254" s="2"/>
      <c r="G254" s="2"/>
    </row>
    <row r="255" spans="1:12" x14ac:dyDescent="0.25">
      <c r="B255" s="2"/>
      <c r="C255" s="2"/>
      <c r="D255" s="2"/>
      <c r="E255" s="2"/>
      <c r="F255" s="2"/>
      <c r="G255" s="2"/>
    </row>
    <row r="256" spans="1:12" x14ac:dyDescent="0.25">
      <c r="B256" s="2"/>
      <c r="C256" s="2"/>
      <c r="D256" s="2"/>
      <c r="E256" s="2"/>
      <c r="F256" s="2"/>
      <c r="G256" s="2"/>
    </row>
    <row r="257" spans="2:7" x14ac:dyDescent="0.25">
      <c r="B257" s="2"/>
      <c r="C257" s="2"/>
      <c r="D257" s="2"/>
      <c r="E257" s="2"/>
      <c r="F257" s="2"/>
      <c r="G257" s="2"/>
    </row>
    <row r="258" spans="2:7" x14ac:dyDescent="0.25">
      <c r="B258" s="2"/>
      <c r="C258" s="2"/>
      <c r="D258" s="2"/>
      <c r="E258" s="2"/>
      <c r="F258" s="2"/>
      <c r="G258" s="2"/>
    </row>
    <row r="259" spans="2:7" x14ac:dyDescent="0.25">
      <c r="B259" s="2"/>
      <c r="C259" s="2"/>
      <c r="D259" s="2"/>
      <c r="E259" s="2"/>
      <c r="F259" s="2"/>
      <c r="G259" s="2"/>
    </row>
    <row r="260" spans="2:7" x14ac:dyDescent="0.25">
      <c r="B260" s="2"/>
      <c r="C260" s="2"/>
      <c r="D260" s="2"/>
      <c r="E260" s="2"/>
      <c r="F260" s="2"/>
      <c r="G260" s="2"/>
    </row>
    <row r="261" spans="2:7" x14ac:dyDescent="0.25">
      <c r="B261" s="2"/>
      <c r="C261" s="2"/>
      <c r="D261" s="2"/>
      <c r="E261" s="2"/>
      <c r="F261" s="2"/>
      <c r="G261" s="2"/>
    </row>
    <row r="262" spans="2:7" x14ac:dyDescent="0.25">
      <c r="B262" s="2"/>
      <c r="C262" s="2"/>
      <c r="D262" s="2"/>
      <c r="E262" s="2"/>
      <c r="F262" s="2"/>
      <c r="G262" s="2"/>
    </row>
    <row r="263" spans="2:7" x14ac:dyDescent="0.25">
      <c r="B263" s="2"/>
      <c r="C263" s="2"/>
      <c r="D263" s="2"/>
      <c r="E263" s="2"/>
      <c r="F263" s="2"/>
      <c r="G263" s="2"/>
    </row>
    <row r="264" spans="2:7" x14ac:dyDescent="0.25">
      <c r="B264" s="2"/>
      <c r="C264" s="2"/>
      <c r="D264" s="2"/>
      <c r="E264" s="2"/>
      <c r="F264" s="2"/>
      <c r="G264" s="2"/>
    </row>
    <row r="265" spans="2:7" x14ac:dyDescent="0.25">
      <c r="B265" s="2"/>
      <c r="C265" s="2"/>
      <c r="D265" s="2"/>
      <c r="E265" s="2"/>
      <c r="F265" s="2"/>
      <c r="G265" s="2"/>
    </row>
    <row r="266" spans="2:7" x14ac:dyDescent="0.25">
      <c r="B266" s="2"/>
      <c r="C266" s="2"/>
      <c r="D266" s="2"/>
      <c r="E266" s="2"/>
      <c r="F266" s="2"/>
      <c r="G266" s="2"/>
    </row>
    <row r="267" spans="2:7" x14ac:dyDescent="0.25">
      <c r="B267" s="2"/>
      <c r="C267" s="2"/>
      <c r="D267" s="2"/>
      <c r="E267" s="2"/>
      <c r="F267" s="2"/>
      <c r="G267" s="2"/>
    </row>
    <row r="268" spans="2:7" x14ac:dyDescent="0.25">
      <c r="B268" s="2"/>
      <c r="C268" s="2"/>
      <c r="D268" s="2"/>
      <c r="E268" s="2"/>
      <c r="F268" s="2"/>
      <c r="G268" s="2"/>
    </row>
    <row r="269" spans="2:7" x14ac:dyDescent="0.25">
      <c r="B269" s="2"/>
      <c r="C269" s="2"/>
      <c r="D269" s="2"/>
      <c r="E269" s="2"/>
      <c r="F269" s="2"/>
      <c r="G269" s="2"/>
    </row>
    <row r="270" spans="2:7" x14ac:dyDescent="0.25">
      <c r="B270" s="2"/>
      <c r="C270" s="2"/>
      <c r="D270" s="2"/>
      <c r="E270" s="2"/>
      <c r="F270" s="2"/>
      <c r="G270" s="2"/>
    </row>
    <row r="271" spans="2:7" x14ac:dyDescent="0.25">
      <c r="B271" s="2"/>
      <c r="C271" s="2"/>
      <c r="D271" s="2"/>
      <c r="E271" s="2"/>
      <c r="F271" s="2"/>
      <c r="G271" s="2"/>
    </row>
    <row r="272" spans="2:7" x14ac:dyDescent="0.25">
      <c r="B272" s="2"/>
      <c r="C272" s="2"/>
      <c r="D272" s="2"/>
      <c r="E272" s="2"/>
      <c r="F272" s="2"/>
      <c r="G272" s="2"/>
    </row>
    <row r="273" spans="2:7" x14ac:dyDescent="0.25">
      <c r="B273" s="2"/>
      <c r="C273" s="2"/>
      <c r="D273" s="2"/>
      <c r="E273" s="2"/>
      <c r="F273" s="2"/>
      <c r="G273" s="2"/>
    </row>
    <row r="274" spans="2:7" x14ac:dyDescent="0.25">
      <c r="B274" s="2"/>
      <c r="C274" s="2"/>
      <c r="D274" s="2"/>
      <c r="E274" s="2"/>
      <c r="F274" s="2"/>
      <c r="G274" s="2"/>
    </row>
    <row r="275" spans="2:7" x14ac:dyDescent="0.25">
      <c r="B275" s="2"/>
      <c r="C275" s="2"/>
      <c r="D275" s="2"/>
      <c r="E275" s="2"/>
      <c r="F275" s="2"/>
      <c r="G275" s="2"/>
    </row>
    <row r="276" spans="2:7" x14ac:dyDescent="0.25">
      <c r="B276" s="2"/>
      <c r="C276" s="2"/>
      <c r="D276" s="2"/>
      <c r="E276" s="2"/>
      <c r="F276" s="2"/>
      <c r="G276" s="2"/>
    </row>
    <row r="277" spans="2:7" x14ac:dyDescent="0.25">
      <c r="B277" s="2"/>
      <c r="C277" s="2"/>
      <c r="D277" s="2"/>
      <c r="E277" s="2"/>
      <c r="F277" s="2"/>
      <c r="G277" s="2"/>
    </row>
    <row r="278" spans="2:7" x14ac:dyDescent="0.25">
      <c r="B278" s="2"/>
      <c r="C278" s="2"/>
      <c r="D278" s="2"/>
      <c r="E278" s="2"/>
      <c r="F278" s="2"/>
      <c r="G278" s="2"/>
    </row>
    <row r="279" spans="2:7" x14ac:dyDescent="0.25">
      <c r="B279" s="2"/>
      <c r="C279" s="2"/>
      <c r="D279" s="2"/>
      <c r="E279" s="2"/>
      <c r="F279" s="2"/>
      <c r="G279" s="2"/>
    </row>
    <row r="280" spans="2:7" x14ac:dyDescent="0.25">
      <c r="B280" s="2"/>
      <c r="C280" s="2"/>
      <c r="D280" s="2"/>
      <c r="E280" s="2"/>
      <c r="F280" s="2"/>
      <c r="G280" s="2"/>
    </row>
    <row r="281" spans="2:7" x14ac:dyDescent="0.25">
      <c r="B281" s="2"/>
      <c r="C281" s="2"/>
      <c r="D281" s="2"/>
      <c r="E281" s="2"/>
      <c r="F281" s="2"/>
      <c r="G281" s="2"/>
    </row>
    <row r="282" spans="2:7" x14ac:dyDescent="0.25">
      <c r="B282" s="2"/>
      <c r="C282" s="2"/>
      <c r="D282" s="2"/>
      <c r="E282" s="2"/>
      <c r="F282" s="2"/>
      <c r="G282" s="2"/>
    </row>
    <row r="283" spans="2:7" x14ac:dyDescent="0.25">
      <c r="B283" s="2"/>
      <c r="C283" s="2"/>
      <c r="D283" s="2"/>
      <c r="E283" s="2"/>
      <c r="F283" s="2"/>
      <c r="G283" s="2"/>
    </row>
    <row r="284" spans="2:7" x14ac:dyDescent="0.25">
      <c r="B284" s="2"/>
      <c r="C284" s="2"/>
      <c r="D284" s="2"/>
      <c r="E284" s="2"/>
      <c r="F284" s="2"/>
      <c r="G284" s="2"/>
    </row>
    <row r="285" spans="2:7" x14ac:dyDescent="0.25">
      <c r="B285" s="2"/>
      <c r="C285" s="2"/>
      <c r="D285" s="2"/>
      <c r="E285" s="2"/>
      <c r="F285" s="2"/>
      <c r="G285" s="2"/>
    </row>
    <row r="286" spans="2:7" x14ac:dyDescent="0.25">
      <c r="B286" s="2"/>
      <c r="C286" s="2"/>
      <c r="D286" s="2"/>
      <c r="E286" s="2"/>
      <c r="F286" s="2"/>
      <c r="G286" s="2"/>
    </row>
    <row r="287" spans="2:7" x14ac:dyDescent="0.25">
      <c r="B287" s="2"/>
      <c r="C287" s="2"/>
      <c r="D287" s="2"/>
      <c r="E287" s="2"/>
      <c r="F287" s="2"/>
      <c r="G287" s="2"/>
    </row>
    <row r="288" spans="2:7" x14ac:dyDescent="0.25">
      <c r="B288" s="2"/>
      <c r="C288" s="2"/>
      <c r="D288" s="2"/>
      <c r="E288" s="2"/>
      <c r="F288" s="2"/>
      <c r="G288" s="2"/>
    </row>
    <row r="289" spans="2:7" x14ac:dyDescent="0.25">
      <c r="B289" s="2"/>
      <c r="C289" s="2"/>
      <c r="D289" s="2"/>
      <c r="E289" s="2"/>
      <c r="F289" s="2"/>
      <c r="G289" s="2"/>
    </row>
    <row r="290" spans="2:7" x14ac:dyDescent="0.25">
      <c r="B290" s="2"/>
      <c r="C290" s="2"/>
      <c r="D290" s="2"/>
      <c r="E290" s="2"/>
      <c r="F290" s="2"/>
      <c r="G290" s="2"/>
    </row>
    <row r="291" spans="2:7" x14ac:dyDescent="0.25">
      <c r="B291" s="2"/>
      <c r="C291" s="2"/>
      <c r="D291" s="2"/>
      <c r="E291" s="2"/>
      <c r="F291" s="2"/>
      <c r="G291" s="2"/>
    </row>
    <row r="292" spans="2:7" x14ac:dyDescent="0.25">
      <c r="B292" s="2"/>
      <c r="C292" s="2"/>
      <c r="D292" s="2"/>
      <c r="E292" s="2"/>
      <c r="F292" s="2"/>
      <c r="G292" s="2"/>
    </row>
    <row r="293" spans="2:7" x14ac:dyDescent="0.25">
      <c r="B293" s="2"/>
      <c r="C293" s="2"/>
      <c r="D293" s="2"/>
      <c r="E293" s="2"/>
      <c r="F293" s="2"/>
      <c r="G293" s="2"/>
    </row>
    <row r="294" spans="2:7" x14ac:dyDescent="0.25">
      <c r="B294" s="2"/>
      <c r="C294" s="2"/>
      <c r="D294" s="2"/>
      <c r="E294" s="2"/>
      <c r="F294" s="2"/>
      <c r="G294" s="2"/>
    </row>
    <row r="295" spans="2:7" x14ac:dyDescent="0.25">
      <c r="B295" s="2"/>
      <c r="C295" s="2"/>
      <c r="D295" s="2"/>
      <c r="E295" s="2"/>
      <c r="F295" s="2"/>
      <c r="G295" s="2"/>
    </row>
    <row r="296" spans="2:7" x14ac:dyDescent="0.25">
      <c r="B296" s="2"/>
      <c r="C296" s="2"/>
      <c r="D296" s="2"/>
      <c r="E296" s="2"/>
      <c r="F296" s="2"/>
      <c r="G296" s="2"/>
    </row>
    <row r="297" spans="2:7" x14ac:dyDescent="0.25">
      <c r="B297" s="2"/>
      <c r="C297" s="2"/>
      <c r="D297" s="2"/>
      <c r="E297" s="2"/>
      <c r="F297" s="2"/>
      <c r="G297" s="2"/>
    </row>
    <row r="298" spans="2:7" x14ac:dyDescent="0.25">
      <c r="B298" s="2"/>
      <c r="C298" s="2"/>
      <c r="D298" s="2"/>
      <c r="E298" s="2"/>
      <c r="F298" s="2"/>
      <c r="G298" s="2"/>
    </row>
    <row r="299" spans="2:7" x14ac:dyDescent="0.25">
      <c r="B299" s="2"/>
      <c r="C299" s="2"/>
      <c r="D299" s="2"/>
      <c r="E299" s="2"/>
      <c r="F299" s="2"/>
      <c r="G299" s="2"/>
    </row>
    <row r="300" spans="2:7" x14ac:dyDescent="0.25">
      <c r="B300" s="2"/>
      <c r="C300" s="2"/>
      <c r="D300" s="2"/>
      <c r="E300" s="2"/>
      <c r="F300" s="2"/>
      <c r="G300" s="2"/>
    </row>
    <row r="301" spans="2:7" x14ac:dyDescent="0.25">
      <c r="B301" s="2"/>
      <c r="C301" s="2"/>
      <c r="D301" s="2"/>
      <c r="E301" s="2"/>
      <c r="F301" s="2"/>
      <c r="G301" s="2"/>
    </row>
    <row r="302" spans="2:7" x14ac:dyDescent="0.25">
      <c r="B302" s="2"/>
      <c r="C302" s="2"/>
      <c r="D302" s="2"/>
      <c r="E302" s="2"/>
      <c r="F302" s="2"/>
      <c r="G302" s="2"/>
    </row>
    <row r="303" spans="2:7" x14ac:dyDescent="0.25">
      <c r="B303" s="2"/>
      <c r="C303" s="2"/>
      <c r="D303" s="2"/>
      <c r="E303" s="2"/>
      <c r="F303" s="2"/>
      <c r="G303" s="2"/>
    </row>
    <row r="304" spans="2:7" x14ac:dyDescent="0.25">
      <c r="B304" s="2"/>
      <c r="C304" s="2"/>
      <c r="D304" s="2"/>
      <c r="E304" s="2"/>
      <c r="F304" s="2"/>
      <c r="G304" s="2"/>
    </row>
    <row r="305" spans="2:7" x14ac:dyDescent="0.25">
      <c r="B305" s="2"/>
      <c r="C305" s="2"/>
      <c r="D305" s="2"/>
      <c r="E305" s="2"/>
      <c r="F305" s="2"/>
      <c r="G305" s="2"/>
    </row>
    <row r="306" spans="2:7" x14ac:dyDescent="0.25">
      <c r="B306" s="2"/>
      <c r="C306" s="2"/>
      <c r="D306" s="2"/>
      <c r="E306" s="2"/>
      <c r="F306" s="2"/>
      <c r="G306" s="2"/>
    </row>
    <row r="307" spans="2:7" x14ac:dyDescent="0.25">
      <c r="B307" s="2"/>
      <c r="C307" s="2"/>
      <c r="D307" s="2"/>
      <c r="E307" s="2"/>
      <c r="F307" s="2"/>
      <c r="G307" s="2"/>
    </row>
    <row r="308" spans="2:7" x14ac:dyDescent="0.25">
      <c r="B308" s="2"/>
      <c r="C308" s="2"/>
      <c r="D308" s="2"/>
      <c r="E308" s="2"/>
      <c r="F308" s="2"/>
      <c r="G308" s="2"/>
    </row>
    <row r="309" spans="2:7" x14ac:dyDescent="0.25">
      <c r="B309" s="2"/>
      <c r="C309" s="2"/>
      <c r="D309" s="2"/>
      <c r="E309" s="2"/>
      <c r="F309" s="2"/>
      <c r="G309" s="2"/>
    </row>
    <row r="310" spans="2:7" x14ac:dyDescent="0.25">
      <c r="B310" s="2"/>
      <c r="C310" s="2"/>
      <c r="D310" s="2"/>
      <c r="E310" s="2"/>
      <c r="F310" s="2"/>
      <c r="G310" s="2"/>
    </row>
    <row r="311" spans="2:7" x14ac:dyDescent="0.25">
      <c r="B311" s="1"/>
      <c r="C311" s="1"/>
      <c r="D311" s="1"/>
      <c r="E311" s="1"/>
      <c r="F311" s="1"/>
      <c r="G311" s="1"/>
    </row>
    <row r="312" spans="2:7" x14ac:dyDescent="0.25">
      <c r="B312" s="1"/>
      <c r="C312" s="1"/>
      <c r="D312" s="1"/>
      <c r="E312" s="1"/>
      <c r="F312" s="1"/>
      <c r="G312" s="1"/>
    </row>
    <row r="313" spans="2:7" x14ac:dyDescent="0.25">
      <c r="B313" s="1"/>
      <c r="C313" s="1"/>
      <c r="D313" s="1"/>
      <c r="E313" s="1"/>
      <c r="F313" s="1"/>
      <c r="G313" s="1"/>
    </row>
    <row r="314" spans="2:7" x14ac:dyDescent="0.25">
      <c r="B314" s="1"/>
      <c r="C314" s="1"/>
      <c r="D314" s="1"/>
      <c r="E314" s="1"/>
      <c r="F314" s="1"/>
      <c r="G314" s="1"/>
    </row>
    <row r="315" spans="2:7" x14ac:dyDescent="0.25">
      <c r="B315" s="1"/>
      <c r="C315" s="1"/>
      <c r="D315" s="1"/>
      <c r="E315" s="1"/>
      <c r="F315" s="1"/>
      <c r="G315" s="1"/>
    </row>
    <row r="316" spans="2:7" x14ac:dyDescent="0.25">
      <c r="B316" s="1"/>
      <c r="C316" s="1"/>
      <c r="D316" s="1"/>
      <c r="E316" s="1"/>
      <c r="F316" s="1"/>
      <c r="G316" s="1"/>
    </row>
    <row r="317" spans="2:7" x14ac:dyDescent="0.25">
      <c r="B317" s="1"/>
      <c r="C317" s="1"/>
      <c r="D317" s="1"/>
      <c r="E317" s="1"/>
      <c r="F317" s="1"/>
      <c r="G317" s="1"/>
    </row>
    <row r="318" spans="2:7" x14ac:dyDescent="0.25">
      <c r="B318" s="1"/>
      <c r="C318" s="1"/>
      <c r="D318" s="1"/>
      <c r="E318" s="1"/>
      <c r="F318" s="1"/>
      <c r="G318" s="1"/>
    </row>
    <row r="319" spans="2:7" x14ac:dyDescent="0.25">
      <c r="B319" s="1"/>
      <c r="C319" s="1"/>
      <c r="D319" s="1"/>
      <c r="E319" s="1"/>
      <c r="F319" s="1"/>
      <c r="G319" s="1"/>
    </row>
    <row r="320" spans="2:7" x14ac:dyDescent="0.25">
      <c r="B320" s="1"/>
      <c r="C320" s="1"/>
      <c r="D320" s="1"/>
      <c r="E320" s="1"/>
      <c r="F320" s="1"/>
      <c r="G320" s="1"/>
    </row>
    <row r="321" spans="2:7" x14ac:dyDescent="0.25">
      <c r="B321" s="1"/>
      <c r="C321" s="1"/>
      <c r="D321" s="1"/>
      <c r="E321" s="1"/>
      <c r="F321" s="1"/>
      <c r="G321" s="1"/>
    </row>
    <row r="322" spans="2:7" x14ac:dyDescent="0.25">
      <c r="B322" s="1"/>
      <c r="C322" s="1"/>
      <c r="D322" s="1"/>
      <c r="E322" s="1"/>
      <c r="F322" s="1"/>
      <c r="G322" s="1"/>
    </row>
    <row r="323" spans="2:7" x14ac:dyDescent="0.25">
      <c r="B323" s="1"/>
      <c r="C323" s="1"/>
      <c r="D323" s="1"/>
      <c r="E323" s="1"/>
      <c r="F323" s="1"/>
      <c r="G323" s="1"/>
    </row>
    <row r="324" spans="2:7" x14ac:dyDescent="0.25">
      <c r="B324" s="1"/>
      <c r="C324" s="1"/>
      <c r="D324" s="1"/>
      <c r="E324" s="1"/>
      <c r="F324" s="1"/>
      <c r="G324" s="1"/>
    </row>
    <row r="325" spans="2:7" x14ac:dyDescent="0.25">
      <c r="B325" s="1"/>
      <c r="C325" s="1"/>
      <c r="D325" s="1"/>
      <c r="E325" s="1"/>
      <c r="F325" s="1"/>
      <c r="G325" s="1"/>
    </row>
    <row r="326" spans="2:7" x14ac:dyDescent="0.25">
      <c r="B326" s="1"/>
      <c r="C326" s="1"/>
      <c r="D326" s="1"/>
      <c r="E326" s="1"/>
      <c r="F326" s="1"/>
      <c r="G326" s="1"/>
    </row>
    <row r="327" spans="2:7" x14ac:dyDescent="0.25">
      <c r="B327" s="1"/>
      <c r="C327" s="1"/>
      <c r="D327" s="1"/>
      <c r="E327" s="1"/>
      <c r="F327" s="1"/>
      <c r="G327" s="1"/>
    </row>
    <row r="328" spans="2:7" x14ac:dyDescent="0.25">
      <c r="B328" s="1"/>
      <c r="C328" s="1"/>
      <c r="D328" s="1"/>
      <c r="E328" s="1"/>
      <c r="F328" s="1"/>
      <c r="G328" s="1"/>
    </row>
    <row r="329" spans="2:7" x14ac:dyDescent="0.25">
      <c r="B329" s="1"/>
      <c r="C329" s="1"/>
      <c r="D329" s="1"/>
      <c r="E329" s="1"/>
      <c r="F329" s="1"/>
      <c r="G329" s="1"/>
    </row>
    <row r="330" spans="2:7" x14ac:dyDescent="0.25">
      <c r="B330" s="1"/>
      <c r="C330" s="1"/>
      <c r="D330" s="1"/>
      <c r="E330" s="1"/>
      <c r="F330" s="1"/>
      <c r="G330" s="1"/>
    </row>
    <row r="331" spans="2:7" x14ac:dyDescent="0.25">
      <c r="B331" s="1"/>
      <c r="C331" s="1"/>
      <c r="D331" s="1"/>
      <c r="E331" s="1"/>
      <c r="F331" s="1"/>
      <c r="G331" s="1"/>
    </row>
    <row r="332" spans="2:7" x14ac:dyDescent="0.25">
      <c r="B332" s="1"/>
      <c r="C332" s="1"/>
      <c r="D332" s="1"/>
      <c r="E332" s="1"/>
      <c r="F332" s="1"/>
      <c r="G332" s="1"/>
    </row>
    <row r="333" spans="2:7" x14ac:dyDescent="0.25">
      <c r="B333" s="1"/>
      <c r="C333" s="1"/>
      <c r="D333" s="1"/>
      <c r="E333" s="1"/>
      <c r="F333" s="1"/>
      <c r="G333" s="1"/>
    </row>
    <row r="334" spans="2:7" x14ac:dyDescent="0.25">
      <c r="B334" s="1"/>
      <c r="C334" s="1"/>
      <c r="D334" s="1"/>
      <c r="E334" s="1"/>
      <c r="F334" s="1"/>
      <c r="G334" s="1"/>
    </row>
    <row r="335" spans="2:7" x14ac:dyDescent="0.25">
      <c r="B335" s="1"/>
      <c r="C335" s="1"/>
      <c r="D335" s="1"/>
      <c r="E335" s="1"/>
      <c r="F335" s="1"/>
      <c r="G335" s="1"/>
    </row>
    <row r="336" spans="2:7" x14ac:dyDescent="0.25">
      <c r="B336" s="1"/>
      <c r="C336" s="1"/>
      <c r="D336" s="1"/>
      <c r="E336" s="1"/>
      <c r="F336" s="1"/>
      <c r="G336" s="1"/>
    </row>
    <row r="337" spans="2:7" x14ac:dyDescent="0.25">
      <c r="B337" s="1"/>
      <c r="C337" s="1"/>
      <c r="D337" s="1"/>
      <c r="E337" s="1"/>
      <c r="F337" s="1"/>
      <c r="G337" s="1"/>
    </row>
    <row r="338" spans="2:7" x14ac:dyDescent="0.25">
      <c r="B338" s="1"/>
      <c r="C338" s="1"/>
      <c r="D338" s="1"/>
      <c r="E338" s="1"/>
      <c r="F338" s="1"/>
      <c r="G338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2018-02-09T13:12:26Z</cp:lastPrinted>
  <dcterms:created xsi:type="dcterms:W3CDTF">2008-10-31T13:38:20Z</dcterms:created>
  <dcterms:modified xsi:type="dcterms:W3CDTF">2018-02-12T05:08:40Z</dcterms:modified>
</cp:coreProperties>
</file>